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jW2XGK6Pjqb4iaVPfrPdi320c5octl0N75OdxQzucfu2IFaOemy/tGDaWl3MJlz7UWqU/DrSTbA+THmq1qOvRg==" workbookSpinCount="100000" workbookSaltValue="QMScameK68IgKZscXYnHsw==" lockStructure="1"/>
  <bookViews>
    <workbookView xWindow="65416" yWindow="65416" windowWidth="20730" windowHeight="11160" activeTab="1"/>
  </bookViews>
  <sheets>
    <sheet name="DPGF" sheetId="1" r:id="rId1"/>
    <sheet name="Page de garde" sheetId="2" r:id="rId2"/>
    <sheet name="Paramètres" sheetId="3" r:id="rId3"/>
  </sheets>
  <definedNames>
    <definedName name="CODELOT">'Paramètres'!$C$9</definedName>
    <definedName name="DATEVALEUR">'Paramètres'!$C$13</definedName>
    <definedName name="TAUXTVA1">'Paramètres'!$C$19</definedName>
    <definedName name="TAUXTVA2">'Paramètres'!$C$20</definedName>
    <definedName name="TAUXTVA3">'Paramètres'!$C$21</definedName>
    <definedName name="TAUXTVA4">'Paramètres'!$C$22</definedName>
    <definedName name="TITREDOC">'Paramètres'!$C$3</definedName>
    <definedName name="TITREDOSSIER">'Paramètres'!$C$5</definedName>
    <definedName name="TITRELOT">'Paramètres'!$C$11</definedName>
    <definedName name="_xlnm.Print_Titles" localSheetId="0">'DPGF'!$1:$3</definedName>
  </definedNames>
  <calcPr calcId="152511"/>
  <extLst/>
</workbook>
</file>

<file path=xl/sharedStrings.xml><?xml version="1.0" encoding="utf-8"?>
<sst xmlns="http://schemas.openxmlformats.org/spreadsheetml/2006/main" count="304" uniqueCount="154">
  <si>
    <t>Dossier</t>
  </si>
  <si>
    <t>Date</t>
  </si>
  <si>
    <t>Indice</t>
  </si>
  <si>
    <t>Unité</t>
  </si>
  <si>
    <t>Qté</t>
  </si>
  <si>
    <t>Niveau</t>
  </si>
  <si>
    <t>PU H.T.</t>
  </si>
  <si>
    <t>Total H.T.</t>
  </si>
  <si>
    <t>Taux TVA</t>
  </si>
  <si>
    <t>Variante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</si>
  <si>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</si>
  <si>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</si>
  <si>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</si>
  <si>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</si>
  <si>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</si>
  <si>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</si>
  <si>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</si>
  <si>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</si>
  <si>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</si>
  <si>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</si>
  <si>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</si>
  <si>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</si>
  <si>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</si>
  <si>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</si>
  <si>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</si>
  <si>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</si>
  <si>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</si>
  <si>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</si>
  <si>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Taux TVA valide</t>
  </si>
  <si>
    <t>Ouvrage 9 totalisé</t>
  </si>
  <si>
    <t>Taux validé des ouvrages 9 totalisés (pour récap du lot)</t>
  </si>
  <si>
    <t>Code</t>
  </si>
  <si>
    <t>Titre / Descriptif</t>
  </si>
  <si>
    <t>Phase</t>
  </si>
  <si>
    <t>Code du dossier :</t>
  </si>
  <si>
    <t>9.</t>
  </si>
  <si>
    <t>7.</t>
  </si>
  <si>
    <t>8.</t>
  </si>
  <si>
    <t>Phase :</t>
  </si>
  <si>
    <t>Indice :</t>
  </si>
  <si>
    <t>Rue du dossier</t>
  </si>
  <si>
    <t>Code postal et ville du dossier</t>
  </si>
  <si>
    <t>Parcelle du dossier</t>
  </si>
  <si>
    <t/>
  </si>
  <si>
    <t>2</t>
  </si>
  <si>
    <t>Lot n°2</t>
  </si>
  <si>
    <t>CHARPENTE - COUVERTURE - ZINGUERIE</t>
  </si>
  <si>
    <t>3</t>
  </si>
  <si>
    <t>2.2</t>
  </si>
  <si>
    <t>DESCRIPTIF DES OUVRAGES</t>
  </si>
  <si>
    <t>4</t>
  </si>
  <si>
    <t>2.2.1</t>
  </si>
  <si>
    <t>Charpente bois</t>
  </si>
  <si>
    <t>L</t>
  </si>
  <si>
    <t>Localisation : 
Charpente support de couverture de l'extension</t>
  </si>
  <si>
    <t>9</t>
  </si>
  <si>
    <t>2.2.1.1</t>
  </si>
  <si>
    <t>ENS</t>
  </si>
  <si>
    <t>Totalisé</t>
  </si>
  <si>
    <t>9.&amp;</t>
  </si>
  <si>
    <t>4.&amp;</t>
  </si>
  <si>
    <t>Total du sous-chapitre Charpente bois</t>
  </si>
  <si>
    <t>2.2.2</t>
  </si>
  <si>
    <t>Solin</t>
  </si>
  <si>
    <t>Localisation : 
Raccord des toitures sur la façade</t>
  </si>
  <si>
    <t>2.2.2.1</t>
  </si>
  <si>
    <t>ML</t>
  </si>
  <si>
    <t>Total du sous-chapitre Solin</t>
  </si>
  <si>
    <t>2.2.3</t>
  </si>
  <si>
    <t>Bandeaux bois</t>
  </si>
  <si>
    <t>Localisation : 
Egouts et rives en périphérie de l'ensemble des toitures de l'extension</t>
  </si>
  <si>
    <t>2.2.3.1</t>
  </si>
  <si>
    <t>Total du sous-chapitre Bandeaux bois</t>
  </si>
  <si>
    <t>2.2.4</t>
  </si>
  <si>
    <t>Plafond d'avant-toit</t>
  </si>
  <si>
    <t>Localisation : 
En sous-face des débords de toitures</t>
  </si>
  <si>
    <t>2.2.4.1</t>
  </si>
  <si>
    <t>M2</t>
  </si>
  <si>
    <t>Total du sous-chapitre Plafond d'avant-toit</t>
  </si>
  <si>
    <t>2.2.5</t>
  </si>
  <si>
    <t>Chevêtre</t>
  </si>
  <si>
    <t>Localisation : 
souches d'extraction VMC</t>
  </si>
  <si>
    <t>2.2.5.1</t>
  </si>
  <si>
    <t>U</t>
  </si>
  <si>
    <t>Localisation : 
Pour trappe d'accès aux combles perdus sous toiture</t>
  </si>
  <si>
    <t>2.2.5.2</t>
  </si>
  <si>
    <t>Total du sous-chapitre Chevêtre</t>
  </si>
  <si>
    <t>2.2.6</t>
  </si>
  <si>
    <t>Sous-couverture complément d'étanchéité</t>
  </si>
  <si>
    <t>Localisation : 
Ensemble de la toiture de l'extension</t>
  </si>
  <si>
    <t>2.2.6.1</t>
  </si>
  <si>
    <t>Surface projetée au sol</t>
  </si>
  <si>
    <t>Total du sous-chapitre Sous-couverture complément d'étanchéité</t>
  </si>
  <si>
    <t>2.2.7</t>
  </si>
  <si>
    <t>Couverture tuile terre cuite</t>
  </si>
  <si>
    <t>2.2.7.1</t>
  </si>
  <si>
    <t>Total du sous-chapitre Couverture tuile terre cuite</t>
  </si>
  <si>
    <t>2.2.8</t>
  </si>
  <si>
    <t>Tuiles d'arêtiers</t>
  </si>
  <si>
    <t>2.2.8.1</t>
  </si>
  <si>
    <t>Total du sous-chapitre Tuiles d'arêtiers</t>
  </si>
  <si>
    <t>2.2.9</t>
  </si>
  <si>
    <t>Tuiles à douille</t>
  </si>
  <si>
    <t>Localisation : 
Selon plans et demandes des lots techniques: sorties de ventilations primaires de chutes</t>
  </si>
  <si>
    <t>2.2.9.1</t>
  </si>
  <si>
    <t>Sortie VMC diamètre 160</t>
  </si>
  <si>
    <t>Total du sous-chapitre Tuiles à douille</t>
  </si>
  <si>
    <t>2.2.10</t>
  </si>
  <si>
    <t>Chatières</t>
  </si>
  <si>
    <t>2.2.10.1</t>
  </si>
  <si>
    <t>Total du sous-chapitre Chatières</t>
  </si>
  <si>
    <t>2.2.11</t>
  </si>
  <si>
    <t>Couvre-joint de rive</t>
  </si>
  <si>
    <t>Localisation : 
Rives en périphérie de l'ensemble de la toiture</t>
  </si>
  <si>
    <t>2.2.11.1</t>
  </si>
  <si>
    <t>Total du sous-chapitre Couvre-joint de rive</t>
  </si>
  <si>
    <t>2.2.12</t>
  </si>
  <si>
    <t>Abergements de souches</t>
  </si>
  <si>
    <t>Localisation : 
Selon plans et demandes des lots techniques</t>
  </si>
  <si>
    <t>2.2.12.1</t>
  </si>
  <si>
    <t>Total du sous-chapitre Abergements de souches</t>
  </si>
  <si>
    <t>2.2.13</t>
  </si>
  <si>
    <t>Gouttière pendante en zinc</t>
  </si>
  <si>
    <t>Localisation : 
En bas de pente de la toiture de l'extension</t>
  </si>
  <si>
    <t>2.2.13.1</t>
  </si>
  <si>
    <t>Total du sous-chapitre Gouttière pendante en zinc</t>
  </si>
  <si>
    <t>2.2.14</t>
  </si>
  <si>
    <t>Descentes Eaux Pluviales</t>
  </si>
  <si>
    <t>Localisation : 
Evacuation des eaux pluviales de la toiture de l'extension</t>
  </si>
  <si>
    <t>2.2.14.1</t>
  </si>
  <si>
    <t>Total du sous-chapitre Descentes Eaux Pluviales</t>
  </si>
  <si>
    <t>2.2.15</t>
  </si>
  <si>
    <t>Dauphins fonte</t>
  </si>
  <si>
    <t>Localisation : 
En pied de chute des eaux pluviales décrites ci-avant</t>
  </si>
  <si>
    <t>2.2.15.1</t>
  </si>
  <si>
    <t>Total du sous-chapitre Dauphins fonte</t>
  </si>
  <si>
    <t>2.2.16</t>
  </si>
  <si>
    <t>Crochets de sécurité</t>
  </si>
  <si>
    <t>Localisation : 
Sur chaque versant de toiture, tous les 2m environ</t>
  </si>
  <si>
    <t>2.2.16.1</t>
  </si>
  <si>
    <t>Total du sous-chapitre Crochets de sécurité</t>
  </si>
  <si>
    <t>3.&amp;</t>
  </si>
  <si>
    <t>Total du chapitre DESCRIPTIF DES OUVRAGES</t>
  </si>
  <si>
    <t>2.&amp;</t>
  </si>
  <si>
    <t>Total du lot CHARPENTE - COUVERTURE - ZINGUERIE</t>
  </si>
  <si>
    <t>Total HT :</t>
  </si>
  <si>
    <t>Total TVA :</t>
  </si>
  <si>
    <t>Total TTC :</t>
  </si>
  <si>
    <t xml:space="preserve">
MAITRE D'OEUVRE : 
        ATELIER THIERRY DUBUC
        730 Montée du Plâtre
        38590 BRION
        Tél : 04 76 93 45 60</t>
  </si>
  <si>
    <t xml:space="preserve">MAITRE D'OUVRAGE : 
Mairie de CHASSELAY
107 rue de la Mairie
38470 CHASSELAY
</t>
  </si>
  <si>
    <t>D.P.G.F.</t>
  </si>
  <si>
    <t>MISE EN ACCESSIBILITE DE LA SALLE DU 3ème AGE ET DU CIMETIERE</t>
  </si>
  <si>
    <t>04/06/2019</t>
  </si>
  <si>
    <t>38470 CHASSELAY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</si>
</sst>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0" fillId="0" borderId="0" xfId="0" applyFont="1" applyFill="1"/>
    <xf numFmtId="0" fontId="5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/>
    <xf numFmtId="0" fontId="5" fillId="0" borderId="0" xfId="0" applyFont="1" applyBorder="1"/>
    <xf numFmtId="0" fontId="0" fillId="0" borderId="7" xfId="0" applyFont="1" applyBorder="1"/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0" fontId="0" fillId="0" borderId="8" xfId="0" applyNumberFormat="1" applyBorder="1" applyAlignment="1">
      <alignment horizontal="right" vertical="top"/>
    </xf>
    <xf numFmtId="10" fontId="0" fillId="0" borderId="5" xfId="0" applyNumberFormat="1" applyBorder="1" applyAlignment="1">
      <alignment horizontal="right" vertical="top"/>
    </xf>
    <xf numFmtId="9" fontId="0" fillId="0" borderId="5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4" xfId="0" applyFont="1" applyBorder="1"/>
    <xf numFmtId="10" fontId="5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10" fontId="5" fillId="0" borderId="3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 applyAlignment="1" quotePrefix="1">
      <alignment horizontal="left"/>
    </xf>
    <xf numFmtId="0" fontId="6" fillId="0" borderId="0" xfId="0" applyFont="1"/>
    <xf numFmtId="0" fontId="2" fillId="0" borderId="1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right"/>
    </xf>
    <xf numFmtId="0" fontId="10" fillId="0" borderId="5" xfId="0" applyFont="1" applyBorder="1"/>
    <xf numFmtId="10" fontId="2" fillId="0" borderId="5" xfId="0" applyNumberFormat="1" applyFont="1" applyBorder="1" applyAlignment="1">
      <alignment horizontal="right"/>
    </xf>
    <xf numFmtId="0" fontId="2" fillId="0" borderId="3" xfId="0" applyFont="1" applyBorder="1"/>
    <xf numFmtId="10" fontId="2" fillId="0" borderId="3" xfId="0" applyNumberFormat="1" applyFont="1" applyBorder="1"/>
    <xf numFmtId="0" fontId="10" fillId="0" borderId="0" xfId="0" applyFont="1"/>
    <xf numFmtId="0" fontId="2" fillId="0" borderId="0" xfId="0" applyFont="1"/>
    <xf numFmtId="0" fontId="2" fillId="0" borderId="11" xfId="0" applyFont="1" applyBorder="1" applyAlignment="1" quotePrefix="1">
      <alignment horizontal="left"/>
    </xf>
    <xf numFmtId="0" fontId="2" fillId="0" borderId="5" xfId="0" applyFont="1" applyBorder="1" quotePrefix="1"/>
    <xf numFmtId="0" fontId="2" fillId="0" borderId="5" xfId="0" applyFont="1" applyBorder="1" applyAlignment="1" quotePrefix="1">
      <alignment wrapText="1"/>
    </xf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4" fontId="12" fillId="0" borderId="5" xfId="0" applyNumberFormat="1" applyFont="1" applyBorder="1" applyAlignment="1">
      <alignment horizontal="right"/>
    </xf>
    <xf numFmtId="0" fontId="11" fillId="0" borderId="5" xfId="0" applyFont="1" applyBorder="1"/>
    <xf numFmtId="10" fontId="12" fillId="0" borderId="5" xfId="0" applyNumberFormat="1" applyFont="1" applyBorder="1" applyAlignment="1">
      <alignment horizontal="right"/>
    </xf>
    <xf numFmtId="0" fontId="12" fillId="0" borderId="3" xfId="0" applyFont="1" applyBorder="1"/>
    <xf numFmtId="10" fontId="12" fillId="0" borderId="3" xfId="0" applyNumberFormat="1" applyFont="1" applyBorder="1"/>
    <xf numFmtId="0" fontId="12" fillId="0" borderId="11" xfId="0" applyFont="1" applyBorder="1" applyAlignment="1" quotePrefix="1">
      <alignment horizontal="left"/>
    </xf>
    <xf numFmtId="0" fontId="12" fillId="0" borderId="5" xfId="0" applyFont="1" applyBorder="1" quotePrefix="1"/>
    <xf numFmtId="0" fontId="12" fillId="0" borderId="5" xfId="0" applyFont="1" applyBorder="1" applyAlignment="1" quotePrefix="1">
      <alignment wrapText="1"/>
    </xf>
    <xf numFmtId="0" fontId="6" fillId="0" borderId="11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10" fontId="6" fillId="0" borderId="5" xfId="0" applyNumberFormat="1" applyFont="1" applyBorder="1" applyAlignment="1">
      <alignment horizontal="right"/>
    </xf>
    <xf numFmtId="0" fontId="6" fillId="0" borderId="3" xfId="0" applyFont="1" applyBorder="1"/>
    <xf numFmtId="10" fontId="6" fillId="0" borderId="3" xfId="0" applyNumberFormat="1" applyFont="1" applyBorder="1"/>
    <xf numFmtId="0" fontId="6" fillId="0" borderId="11" xfId="0" applyFont="1" applyBorder="1" applyAlignment="1" quotePrefix="1">
      <alignment horizontal="left"/>
    </xf>
    <xf numFmtId="0" fontId="6" fillId="0" borderId="5" xfId="0" applyFont="1" applyBorder="1" quotePrefix="1"/>
    <xf numFmtId="0" fontId="6" fillId="0" borderId="5" xfId="0" applyFont="1" applyBorder="1" applyAlignment="1" quotePrefix="1">
      <alignment wrapText="1"/>
    </xf>
    <xf numFmtId="0" fontId="5" fillId="0" borderId="11" xfId="0" applyFont="1" applyBorder="1" applyAlignment="1" quotePrefix="1">
      <alignment horizontal="left"/>
    </xf>
    <xf numFmtId="0" fontId="5" fillId="0" borderId="5" xfId="0" applyFont="1" applyBorder="1" applyAlignment="1" quotePrefix="1">
      <alignment wrapText="1"/>
    </xf>
    <xf numFmtId="0" fontId="5" fillId="0" borderId="5" xfId="0" applyFont="1" applyBorder="1" quotePrefix="1"/>
    <xf numFmtId="3" fontId="5" fillId="0" borderId="5" xfId="0" applyNumberFormat="1" applyFont="1" applyBorder="1"/>
    <xf numFmtId="4" fontId="5" fillId="0" borderId="12" xfId="0" applyNumberFormat="1" applyFont="1" applyBorder="1" applyAlignment="1" applyProtection="1">
      <alignment horizontal="right"/>
      <protection locked="0"/>
    </xf>
    <xf numFmtId="0" fontId="7" fillId="0" borderId="5" xfId="0" applyFont="1" applyBorder="1" quotePrefix="1"/>
    <xf numFmtId="4" fontId="5" fillId="0" borderId="5" xfId="0" applyNumberFormat="1" applyFont="1" applyBorder="1"/>
    <xf numFmtId="0" fontId="6" fillId="0" borderId="8" xfId="0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quotePrefix="1"/>
    <xf numFmtId="0" fontId="6" fillId="0" borderId="9" xfId="0" applyFont="1" applyBorder="1"/>
    <xf numFmtId="0" fontId="6" fillId="0" borderId="13" xfId="0" applyFont="1" applyBorder="1" applyAlignment="1" quotePrefix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 quotePrefix="1">
      <alignment wrapText="1"/>
    </xf>
    <xf numFmtId="0" fontId="6" fillId="0" borderId="14" xfId="0" applyFont="1" applyBorder="1" applyAlignment="1" quotePrefix="1">
      <alignment wrapText="1"/>
    </xf>
    <xf numFmtId="0" fontId="6" fillId="0" borderId="1" xfId="0" applyFont="1" applyBorder="1"/>
    <xf numFmtId="0" fontId="6" fillId="0" borderId="0" xfId="0" applyFont="1" applyBorder="1"/>
    <xf numFmtId="0" fontId="6" fillId="0" borderId="4" xfId="0" applyFont="1" applyBorder="1"/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10" fontId="6" fillId="0" borderId="8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0" fillId="0" borderId="6" xfId="0" applyBorder="1" applyAlignment="1" quotePrefix="1">
      <alignment horizontal="left" vertical="top"/>
    </xf>
    <xf numFmtId="164" fontId="0" fillId="0" borderId="6" xfId="0" applyNumberFormat="1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2" borderId="13" xfId="0" applyFont="1" applyFill="1" applyBorder="1" applyAlignment="1" quotePrefix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58</xdr:row>
      <xdr:rowOff>66675</xdr:rowOff>
    </xdr:from>
    <xdr:to>
      <xdr:col>5</xdr:col>
      <xdr:colOff>1047750</xdr:colOff>
      <xdr:row>64</xdr:row>
      <xdr:rowOff>104775</xdr:rowOff>
    </xdr:to>
    <xdr:sp macro="" textlink="Paramètres!$C$3">
      <xdr:nvSpPr>
        <xdr:cNvPr id="3073" name="AutoShape 1"/>
        <xdr:cNvSpPr>
          <a:spLocks noChangeArrowheads="1" noTextEdit="1"/>
        </xdr:cNvSpPr>
      </xdr:nvSpPr>
      <xdr:spPr bwMode="auto">
        <a:xfrm>
          <a:off x="2876550" y="7705725"/>
          <a:ext cx="3781425" cy="8191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405A3C5D-DEC6-4726-BA4D-A3D820FB2E84}" type="TxLink">
            <a:rPr lang="fr-FR"/>
            <a:pPr algn="ctr" rtl="0">
              <a:defRPr sz="1000"/>
            </a:pPr>
            <a:t>D.P.G.F.</a:t>
          </a:fld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49" name="AutoShape 1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28DCACF2-2544-4A9D-A14B-274A192B2655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50" name="AutoShape 2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C10D689B-1CF8-42CC-99EC-9870844A0197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GridLines="0" workbookViewId="0" topLeftCell="B1">
      <selection activeCell="B1" sqref="B1"/>
    </sheetView>
  </sheetViews>
  <sheetFormatPr defaultColWidth="11.421875" defaultRowHeight="12.75"/>
  <cols>
    <col min="1" max="1" width="7.28125" style="39" hidden="1" customWidth="1"/>
    <col min="2" max="2" width="10.7109375" style="14" customWidth="1"/>
    <col min="3" max="3" width="55.7109375" style="16" customWidth="1"/>
    <col min="4" max="4" width="5.7109375" style="14" customWidth="1"/>
    <col min="5" max="5" width="9.7109375" style="14" customWidth="1"/>
    <col min="6" max="7" width="11.421875" style="18" customWidth="1"/>
    <col min="8" max="8" width="9.00390625" style="23" customWidth="1"/>
    <col min="9" max="9" width="9.8515625" style="41" customWidth="1"/>
    <col min="10" max="10" width="12.8515625" style="48" hidden="1" customWidth="1"/>
    <col min="11" max="11" width="14.00390625" style="49" hidden="1" customWidth="1"/>
    <col min="12" max="12" width="16.140625" style="47" hidden="1" customWidth="1"/>
    <col min="13" max="13" width="0.42578125" style="42" customWidth="1"/>
  </cols>
  <sheetData>
    <row r="1" spans="1:12" ht="12.75">
      <c r="A1" s="50" t="s">
        <v>43</v>
      </c>
      <c r="B1" s="12" t="str">
        <f>Paramètres!$C$5&amp;""</f>
        <v>MISE EN ACCESSIBILITE DE LA SALLE DU 3ème AGE ET DU CIMETIERE</v>
      </c>
      <c r="C1" s="15"/>
      <c r="D1" s="12"/>
      <c r="E1" s="12"/>
      <c r="F1" s="17"/>
      <c r="G1" s="17"/>
      <c r="H1" s="24"/>
      <c r="I1" s="45" t="str">
        <f>Paramètres!$C$9&amp;" "&amp;Paramètres!$C$11</f>
        <v>Lot n°2 CHARPENTE - COUVERTURE - ZINGUERIE</v>
      </c>
      <c r="J1" s="46"/>
      <c r="K1" s="46"/>
      <c r="L1" s="46"/>
    </row>
    <row r="2" spans="1:12" ht="12.75">
      <c r="A2" s="13"/>
      <c r="B2" s="40"/>
      <c r="C2" s="15"/>
      <c r="D2" s="12"/>
      <c r="E2" s="12"/>
      <c r="F2" s="17"/>
      <c r="G2" s="17"/>
      <c r="H2" s="24"/>
      <c r="I2" s="45" t="str">
        <f>Paramètres!$C$13&amp;""</f>
        <v>04/06/2019</v>
      </c>
      <c r="J2" s="46"/>
      <c r="K2" s="46"/>
      <c r="L2" s="46"/>
    </row>
    <row r="3" spans="1:13" s="21" customFormat="1" ht="25.5" customHeight="1">
      <c r="A3" s="38" t="s">
        <v>5</v>
      </c>
      <c r="B3" s="19" t="s">
        <v>31</v>
      </c>
      <c r="C3" s="19" t="s">
        <v>32</v>
      </c>
      <c r="D3" s="19" t="s">
        <v>3</v>
      </c>
      <c r="E3" s="19" t="s">
        <v>4</v>
      </c>
      <c r="F3" s="20" t="s">
        <v>6</v>
      </c>
      <c r="G3" s="20" t="s">
        <v>7</v>
      </c>
      <c r="H3" s="22" t="s">
        <v>9</v>
      </c>
      <c r="I3" s="44" t="s">
        <v>8</v>
      </c>
      <c r="J3" s="22" t="s">
        <v>28</v>
      </c>
      <c r="K3" s="22" t="s">
        <v>29</v>
      </c>
      <c r="L3" s="44" t="s">
        <v>30</v>
      </c>
      <c r="M3" s="43"/>
    </row>
    <row r="4" spans="1:13" s="61" customFormat="1" ht="18">
      <c r="A4" s="52"/>
      <c r="B4" s="53"/>
      <c r="C4" s="54"/>
      <c r="D4" s="53"/>
      <c r="E4" s="53"/>
      <c r="F4" s="55"/>
      <c r="G4" s="55"/>
      <c r="H4" s="56"/>
      <c r="I4" s="57"/>
      <c r="J4" s="58"/>
      <c r="K4" s="53"/>
      <c r="L4" s="59"/>
      <c r="M4" s="60"/>
    </row>
    <row r="5" spans="1:13" s="61" customFormat="1" ht="36">
      <c r="A5" s="62" t="s">
        <v>44</v>
      </c>
      <c r="B5" s="63" t="s">
        <v>45</v>
      </c>
      <c r="C5" s="64" t="s">
        <v>46</v>
      </c>
      <c r="D5" s="53"/>
      <c r="E5" s="53"/>
      <c r="F5" s="55"/>
      <c r="G5" s="55"/>
      <c r="H5" s="56"/>
      <c r="I5" s="57"/>
      <c r="J5" s="58"/>
      <c r="K5" s="53"/>
      <c r="L5" s="59"/>
      <c r="M5" s="60"/>
    </row>
    <row r="6" spans="1:13" s="61" customFormat="1" ht="18">
      <c r="A6" s="52"/>
      <c r="B6" s="53"/>
      <c r="C6" s="54"/>
      <c r="D6" s="53"/>
      <c r="E6" s="53"/>
      <c r="F6" s="55"/>
      <c r="G6" s="55"/>
      <c r="H6" s="56"/>
      <c r="I6" s="57"/>
      <c r="J6" s="58"/>
      <c r="K6" s="53"/>
      <c r="L6" s="59"/>
      <c r="M6" s="60"/>
    </row>
    <row r="7" spans="1:13" s="66" customFormat="1" ht="12.75">
      <c r="A7" s="73" t="s">
        <v>47</v>
      </c>
      <c r="B7" s="74" t="s">
        <v>48</v>
      </c>
      <c r="C7" s="75" t="s">
        <v>49</v>
      </c>
      <c r="D7" s="67"/>
      <c r="E7" s="67"/>
      <c r="F7" s="68"/>
      <c r="G7" s="68"/>
      <c r="H7" s="69"/>
      <c r="I7" s="70"/>
      <c r="J7" s="71"/>
      <c r="K7" s="67"/>
      <c r="L7" s="72"/>
      <c r="M7" s="65"/>
    </row>
    <row r="8" spans="1:13" s="51" customFormat="1" ht="12.75">
      <c r="A8" s="84" t="s">
        <v>50</v>
      </c>
      <c r="B8" s="85" t="s">
        <v>51</v>
      </c>
      <c r="C8" s="86" t="s">
        <v>52</v>
      </c>
      <c r="D8" s="77"/>
      <c r="E8" s="77"/>
      <c r="F8" s="79"/>
      <c r="G8" s="79"/>
      <c r="H8" s="80"/>
      <c r="I8" s="81"/>
      <c r="J8" s="82"/>
      <c r="K8" s="77"/>
      <c r="L8" s="83"/>
      <c r="M8" s="42"/>
    </row>
    <row r="9" spans="1:3" ht="23.25" thickBot="1">
      <c r="A9" s="87" t="s">
        <v>53</v>
      </c>
      <c r="C9" s="88" t="s">
        <v>54</v>
      </c>
    </row>
    <row r="10" spans="1:13" ht="14.25" thickBot="1" thickTop="1">
      <c r="A10" s="87" t="s">
        <v>55</v>
      </c>
      <c r="B10" s="89" t="s">
        <v>56</v>
      </c>
      <c r="C10" s="88" t="s">
        <v>43</v>
      </c>
      <c r="D10" s="89" t="s">
        <v>57</v>
      </c>
      <c r="E10" s="90">
        <v>1</v>
      </c>
      <c r="F10" s="91"/>
      <c r="G10" s="91" t="str">
        <f>IF(ISBLANK(F10),"",ROUND(E10*ROUND(F10,2),2))</f>
        <v/>
      </c>
      <c r="H10" s="92" t="s">
        <v>58</v>
      </c>
      <c r="I10" s="41">
        <v>0.2</v>
      </c>
      <c r="J10" s="48" t="b">
        <f>IF(AND(COUNTIF(TAUXTVA1:TAUXTVA4,I10)=0,I10&lt;&gt;0),FALSE,IF(ISBLANK(I10),FALSE,TRUE))</f>
        <v>1</v>
      </c>
      <c r="K10" s="49" t="b">
        <f>IF(AND(A10="9",H10&lt;&gt;"Non totalisé"),TRUE,FALSE)</f>
        <v>1</v>
      </c>
      <c r="L10" s="47">
        <f>IF(AND(K10=TRUE,J10=TRUE),I10,"")</f>
        <v>0.2</v>
      </c>
      <c r="M10" s="42" t="str">
        <f>IF(COUNTIF(TAUXTVA1:TAUXTVA4,I10)=0,"ATTENTION : Ce taux de TVA n'est pas supporté par le récapitulatif du lot.",IF(ISBLANK(I10),"ATTENTION : Il manque un taux de TVA pour cet ouvrage.",""))</f>
        <v/>
      </c>
    </row>
    <row r="11" ht="13.5" thickTop="1">
      <c r="A11" s="87" t="s">
        <v>59</v>
      </c>
    </row>
    <row r="12" spans="1:13" s="51" customFormat="1" ht="12.75">
      <c r="A12" s="84" t="s">
        <v>60</v>
      </c>
      <c r="B12" s="85" t="s">
        <v>51</v>
      </c>
      <c r="C12" s="86" t="s">
        <v>61</v>
      </c>
      <c r="D12" s="77"/>
      <c r="E12" s="77"/>
      <c r="F12" s="79"/>
      <c r="G12" s="79">
        <f>IF(COUNTIF(K8:K11,FALSE)=COUNTIF(A8:A11,"9"),SUMIF(A8:A11,"9",G8:G11),SUMIF(K8:K11,TRUE,G8:G11))</f>
        <v>0</v>
      </c>
      <c r="H12" s="23" t="str">
        <f>IF(AND(COUNTIF(A8:A11,"9")&gt;0,COUNTIF(K8:K11,FALSE)=COUNTIF(A8:A11,"9")),"Non totalisé","")</f>
        <v/>
      </c>
      <c r="I12" s="81"/>
      <c r="J12" s="82"/>
      <c r="K12" s="77"/>
      <c r="L12" s="83"/>
      <c r="M12" s="42"/>
    </row>
    <row r="13" spans="1:13" s="51" customFormat="1" ht="12.75">
      <c r="A13" s="76"/>
      <c r="B13" s="77"/>
      <c r="C13" s="78"/>
      <c r="D13" s="77"/>
      <c r="E13" s="77"/>
      <c r="F13" s="79"/>
      <c r="G13" s="79"/>
      <c r="H13" s="80"/>
      <c r="I13" s="81"/>
      <c r="J13" s="82"/>
      <c r="K13" s="77"/>
      <c r="L13" s="83"/>
      <c r="M13" s="42"/>
    </row>
    <row r="14" spans="1:13" s="51" customFormat="1" ht="12.75">
      <c r="A14" s="84" t="s">
        <v>50</v>
      </c>
      <c r="B14" s="85" t="s">
        <v>62</v>
      </c>
      <c r="C14" s="86" t="s">
        <v>63</v>
      </c>
      <c r="D14" s="77"/>
      <c r="E14" s="77"/>
      <c r="F14" s="79"/>
      <c r="G14" s="79"/>
      <c r="H14" s="80"/>
      <c r="I14" s="81"/>
      <c r="J14" s="82"/>
      <c r="K14" s="77"/>
      <c r="L14" s="83"/>
      <c r="M14" s="42"/>
    </row>
    <row r="15" spans="1:3" ht="23.25" thickBot="1">
      <c r="A15" s="87" t="s">
        <v>53</v>
      </c>
      <c r="C15" s="88" t="s">
        <v>64</v>
      </c>
    </row>
    <row r="16" spans="1:13" ht="14.25" thickBot="1" thickTop="1">
      <c r="A16" s="87" t="s">
        <v>55</v>
      </c>
      <c r="B16" s="89" t="s">
        <v>65</v>
      </c>
      <c r="C16" s="88" t="s">
        <v>43</v>
      </c>
      <c r="D16" s="89" t="s">
        <v>66</v>
      </c>
      <c r="E16" s="93">
        <v>10</v>
      </c>
      <c r="F16" s="91"/>
      <c r="G16" s="91" t="str">
        <f>IF(ISBLANK(F16),"",ROUND(E16*ROUND(F16,2),2))</f>
        <v/>
      </c>
      <c r="H16" s="92" t="s">
        <v>58</v>
      </c>
      <c r="I16" s="41">
        <v>0.2</v>
      </c>
      <c r="J16" s="48" t="b">
        <f>IF(AND(COUNTIF(TAUXTVA1:TAUXTVA4,I16)=0,I16&lt;&gt;0),FALSE,IF(ISBLANK(I16),FALSE,TRUE))</f>
        <v>1</v>
      </c>
      <c r="K16" s="49" t="b">
        <f>IF(AND(A16="9",H16&lt;&gt;"Non totalisé"),TRUE,FALSE)</f>
        <v>1</v>
      </c>
      <c r="L16" s="47">
        <f>IF(AND(K16=TRUE,J16=TRUE),I16,"")</f>
        <v>0.2</v>
      </c>
      <c r="M16" s="42" t="str">
        <f>IF(COUNTIF(TAUXTVA1:TAUXTVA4,I16)=0,"ATTENTION : Ce taux de TVA n'est pas supporté par le récapitulatif du lot.",IF(ISBLANK(I16),"ATTENTION : Il manque un taux de TVA pour cet ouvrage.",""))</f>
        <v/>
      </c>
    </row>
    <row r="17" ht="13.5" thickTop="1">
      <c r="A17" s="87" t="s">
        <v>59</v>
      </c>
    </row>
    <row r="18" spans="1:13" s="51" customFormat="1" ht="12.75">
      <c r="A18" s="84" t="s">
        <v>60</v>
      </c>
      <c r="B18" s="85" t="s">
        <v>62</v>
      </c>
      <c r="C18" s="86" t="s">
        <v>67</v>
      </c>
      <c r="D18" s="77"/>
      <c r="E18" s="77"/>
      <c r="F18" s="79"/>
      <c r="G18" s="79">
        <f>IF(COUNTIF(K14:K17,FALSE)=COUNTIF(A14:A17,"9"),SUMIF(A14:A17,"9",G14:G17),SUMIF(K14:K17,TRUE,G14:G17))</f>
        <v>0</v>
      </c>
      <c r="H18" s="23" t="str">
        <f>IF(AND(COUNTIF(A14:A17,"9")&gt;0,COUNTIF(K14:K17,FALSE)=COUNTIF(A14:A17,"9")),"Non totalisé","")</f>
        <v/>
      </c>
      <c r="I18" s="81"/>
      <c r="J18" s="82"/>
      <c r="K18" s="77"/>
      <c r="L18" s="83"/>
      <c r="M18" s="42"/>
    </row>
    <row r="19" spans="1:13" s="51" customFormat="1" ht="12.75">
      <c r="A19" s="76"/>
      <c r="B19" s="77"/>
      <c r="C19" s="78"/>
      <c r="D19" s="77"/>
      <c r="E19" s="77"/>
      <c r="F19" s="79"/>
      <c r="G19" s="79"/>
      <c r="H19" s="80"/>
      <c r="I19" s="81"/>
      <c r="J19" s="82"/>
      <c r="K19" s="77"/>
      <c r="L19" s="83"/>
      <c r="M19" s="42"/>
    </row>
    <row r="20" spans="1:13" s="51" customFormat="1" ht="12.75">
      <c r="A20" s="84" t="s">
        <v>50</v>
      </c>
      <c r="B20" s="85" t="s">
        <v>68</v>
      </c>
      <c r="C20" s="86" t="s">
        <v>69</v>
      </c>
      <c r="D20" s="77"/>
      <c r="E20" s="77"/>
      <c r="F20" s="79"/>
      <c r="G20" s="79"/>
      <c r="H20" s="80"/>
      <c r="I20" s="81"/>
      <c r="J20" s="82"/>
      <c r="K20" s="77"/>
      <c r="L20" s="83"/>
      <c r="M20" s="42"/>
    </row>
    <row r="21" spans="1:3" ht="23.25" thickBot="1">
      <c r="A21" s="87" t="s">
        <v>53</v>
      </c>
      <c r="C21" s="88" t="s">
        <v>70</v>
      </c>
    </row>
    <row r="22" spans="1:13" ht="14.25" thickBot="1" thickTop="1">
      <c r="A22" s="87" t="s">
        <v>55</v>
      </c>
      <c r="B22" s="89" t="s">
        <v>71</v>
      </c>
      <c r="C22" s="88" t="s">
        <v>43</v>
      </c>
      <c r="D22" s="89" t="s">
        <v>66</v>
      </c>
      <c r="E22" s="93">
        <v>16</v>
      </c>
      <c r="F22" s="91"/>
      <c r="G22" s="91" t="str">
        <f>IF(ISBLANK(F22),"",ROUND(E22*ROUND(F22,2),2))</f>
        <v/>
      </c>
      <c r="H22" s="92" t="s">
        <v>58</v>
      </c>
      <c r="I22" s="41">
        <v>0.2</v>
      </c>
      <c r="J22" s="48" t="b">
        <f>IF(AND(COUNTIF(TAUXTVA1:TAUXTVA4,I22)=0,I22&lt;&gt;0),FALSE,IF(ISBLANK(I22),FALSE,TRUE))</f>
        <v>1</v>
      </c>
      <c r="K22" s="49" t="b">
        <f>IF(AND(A22="9",H22&lt;&gt;"Non totalisé"),TRUE,FALSE)</f>
        <v>1</v>
      </c>
      <c r="L22" s="47">
        <f>IF(AND(K22=TRUE,J22=TRUE),I22,"")</f>
        <v>0.2</v>
      </c>
      <c r="M22" s="42" t="str">
        <f>IF(COUNTIF(TAUXTVA1:TAUXTVA4,I22)=0,"ATTENTION : Ce taux de TVA n'est pas supporté par le récapitulatif du lot.",IF(ISBLANK(I22),"ATTENTION : Il manque un taux de TVA pour cet ouvrage.",""))</f>
        <v/>
      </c>
    </row>
    <row r="23" ht="13.5" thickTop="1">
      <c r="A23" s="87" t="s">
        <v>59</v>
      </c>
    </row>
    <row r="24" spans="1:13" s="51" customFormat="1" ht="12.75">
      <c r="A24" s="84" t="s">
        <v>60</v>
      </c>
      <c r="B24" s="85" t="s">
        <v>68</v>
      </c>
      <c r="C24" s="86" t="s">
        <v>72</v>
      </c>
      <c r="D24" s="77"/>
      <c r="E24" s="77"/>
      <c r="F24" s="79"/>
      <c r="G24" s="79">
        <f>IF(COUNTIF(K20:K23,FALSE)=COUNTIF(A20:A23,"9"),SUMIF(A20:A23,"9",G20:G23),SUMIF(K20:K23,TRUE,G20:G23))</f>
        <v>0</v>
      </c>
      <c r="H24" s="23" t="str">
        <f>IF(AND(COUNTIF(A20:A23,"9")&gt;0,COUNTIF(K20:K23,FALSE)=COUNTIF(A20:A23,"9")),"Non totalisé","")</f>
        <v/>
      </c>
      <c r="I24" s="81"/>
      <c r="J24" s="82"/>
      <c r="K24" s="77"/>
      <c r="L24" s="83"/>
      <c r="M24" s="42"/>
    </row>
    <row r="25" spans="1:13" s="51" customFormat="1" ht="12.75">
      <c r="A25" s="76"/>
      <c r="B25" s="77"/>
      <c r="C25" s="78"/>
      <c r="D25" s="77"/>
      <c r="E25" s="77"/>
      <c r="F25" s="79"/>
      <c r="G25" s="79"/>
      <c r="H25" s="80"/>
      <c r="I25" s="81"/>
      <c r="J25" s="82"/>
      <c r="K25" s="77"/>
      <c r="L25" s="83"/>
      <c r="M25" s="42"/>
    </row>
    <row r="26" spans="1:13" s="51" customFormat="1" ht="12.75">
      <c r="A26" s="84" t="s">
        <v>50</v>
      </c>
      <c r="B26" s="85" t="s">
        <v>73</v>
      </c>
      <c r="C26" s="86" t="s">
        <v>74</v>
      </c>
      <c r="D26" s="77"/>
      <c r="E26" s="77"/>
      <c r="F26" s="79"/>
      <c r="G26" s="79"/>
      <c r="H26" s="80"/>
      <c r="I26" s="81"/>
      <c r="J26" s="82"/>
      <c r="K26" s="77"/>
      <c r="L26" s="83"/>
      <c r="M26" s="42"/>
    </row>
    <row r="27" spans="1:3" ht="23.25" thickBot="1">
      <c r="A27" s="87" t="s">
        <v>53</v>
      </c>
      <c r="C27" s="88" t="s">
        <v>75</v>
      </c>
    </row>
    <row r="28" spans="1:13" ht="14.25" thickBot="1" thickTop="1">
      <c r="A28" s="87" t="s">
        <v>55</v>
      </c>
      <c r="B28" s="89" t="s">
        <v>76</v>
      </c>
      <c r="C28" s="88" t="s">
        <v>43</v>
      </c>
      <c r="D28" s="89" t="s">
        <v>77</v>
      </c>
      <c r="E28" s="93">
        <v>12</v>
      </c>
      <c r="F28" s="91"/>
      <c r="G28" s="91" t="str">
        <f>IF(ISBLANK(F28),"",ROUND(E28*ROUND(F28,2),2))</f>
        <v/>
      </c>
      <c r="H28" s="92" t="s">
        <v>58</v>
      </c>
      <c r="I28" s="41">
        <v>0.2</v>
      </c>
      <c r="J28" s="48" t="b">
        <f>IF(AND(COUNTIF(TAUXTVA1:TAUXTVA4,I28)=0,I28&lt;&gt;0),FALSE,IF(ISBLANK(I28),FALSE,TRUE))</f>
        <v>1</v>
      </c>
      <c r="K28" s="49" t="b">
        <f>IF(AND(A28="9",H28&lt;&gt;"Non totalisé"),TRUE,FALSE)</f>
        <v>1</v>
      </c>
      <c r="L28" s="47">
        <f>IF(AND(K28=TRUE,J28=TRUE),I28,"")</f>
        <v>0.2</v>
      </c>
      <c r="M28" s="42" t="str">
        <f>IF(COUNTIF(TAUXTVA1:TAUXTVA4,I28)=0,"ATTENTION : Ce taux de TVA n'est pas supporté par le récapitulatif du lot.",IF(ISBLANK(I28),"ATTENTION : Il manque un taux de TVA pour cet ouvrage.",""))</f>
        <v/>
      </c>
    </row>
    <row r="29" ht="13.5" thickTop="1">
      <c r="A29" s="87" t="s">
        <v>59</v>
      </c>
    </row>
    <row r="30" spans="1:13" s="51" customFormat="1" ht="12.75">
      <c r="A30" s="84" t="s">
        <v>60</v>
      </c>
      <c r="B30" s="85" t="s">
        <v>73</v>
      </c>
      <c r="C30" s="86" t="s">
        <v>78</v>
      </c>
      <c r="D30" s="77"/>
      <c r="E30" s="77"/>
      <c r="F30" s="79"/>
      <c r="G30" s="79">
        <f>IF(COUNTIF(K26:K29,FALSE)=COUNTIF(A26:A29,"9"),SUMIF(A26:A29,"9",G26:G29),SUMIF(K26:K29,TRUE,G26:G29))</f>
        <v>0</v>
      </c>
      <c r="H30" s="23" t="str">
        <f>IF(AND(COUNTIF(A26:A29,"9")&gt;0,COUNTIF(K26:K29,FALSE)=COUNTIF(A26:A29,"9")),"Non totalisé","")</f>
        <v/>
      </c>
      <c r="I30" s="81"/>
      <c r="J30" s="82"/>
      <c r="K30" s="77"/>
      <c r="L30" s="83"/>
      <c r="M30" s="42"/>
    </row>
    <row r="31" spans="1:13" s="51" customFormat="1" ht="12.75">
      <c r="A31" s="76"/>
      <c r="B31" s="77"/>
      <c r="C31" s="78"/>
      <c r="D31" s="77"/>
      <c r="E31" s="77"/>
      <c r="F31" s="79"/>
      <c r="G31" s="79"/>
      <c r="H31" s="80"/>
      <c r="I31" s="81"/>
      <c r="J31" s="82"/>
      <c r="K31" s="77"/>
      <c r="L31" s="83"/>
      <c r="M31" s="42"/>
    </row>
    <row r="32" spans="1:13" s="51" customFormat="1" ht="12.75">
      <c r="A32" s="84" t="s">
        <v>50</v>
      </c>
      <c r="B32" s="85" t="s">
        <v>79</v>
      </c>
      <c r="C32" s="86" t="s">
        <v>80</v>
      </c>
      <c r="D32" s="77"/>
      <c r="E32" s="77"/>
      <c r="F32" s="79"/>
      <c r="G32" s="79"/>
      <c r="H32" s="80"/>
      <c r="I32" s="81"/>
      <c r="J32" s="82"/>
      <c r="K32" s="77"/>
      <c r="L32" s="83"/>
      <c r="M32" s="42"/>
    </row>
    <row r="33" spans="1:3" ht="23.25" thickBot="1">
      <c r="A33" s="87" t="s">
        <v>53</v>
      </c>
      <c r="C33" s="88" t="s">
        <v>81</v>
      </c>
    </row>
    <row r="34" spans="1:13" ht="14.25" thickBot="1" thickTop="1">
      <c r="A34" s="87" t="s">
        <v>55</v>
      </c>
      <c r="B34" s="89" t="s">
        <v>82</v>
      </c>
      <c r="C34" s="88" t="s">
        <v>43</v>
      </c>
      <c r="D34" s="89" t="s">
        <v>83</v>
      </c>
      <c r="E34" s="90">
        <v>1</v>
      </c>
      <c r="F34" s="91"/>
      <c r="G34" s="91" t="str">
        <f>IF(ISBLANK(F34),"",ROUND(E34*ROUND(F34,2),2))</f>
        <v/>
      </c>
      <c r="H34" s="92" t="s">
        <v>58</v>
      </c>
      <c r="I34" s="41">
        <v>0.2</v>
      </c>
      <c r="J34" s="48" t="b">
        <f>IF(AND(COUNTIF(TAUXTVA1:TAUXTVA4,I34)=0,I34&lt;&gt;0),FALSE,IF(ISBLANK(I34),FALSE,TRUE))</f>
        <v>1</v>
      </c>
      <c r="K34" s="49" t="b">
        <f>IF(AND(A34="9",H34&lt;&gt;"Non totalisé"),TRUE,FALSE)</f>
        <v>1</v>
      </c>
      <c r="L34" s="47">
        <f>IF(AND(K34=TRUE,J34=TRUE),I34,"")</f>
        <v>0.2</v>
      </c>
      <c r="M34" s="42" t="str">
        <f>IF(COUNTIF(TAUXTVA1:TAUXTVA4,I34)=0,"ATTENTION : Ce taux de TVA n'est pas supporté par le récapitulatif du lot.",IF(ISBLANK(I34),"ATTENTION : Il manque un taux de TVA pour cet ouvrage.",""))</f>
        <v/>
      </c>
    </row>
    <row r="35" ht="13.5" thickTop="1">
      <c r="A35" s="87" t="s">
        <v>59</v>
      </c>
    </row>
    <row r="36" spans="1:3" ht="23.25" thickBot="1">
      <c r="A36" s="87" t="s">
        <v>53</v>
      </c>
      <c r="C36" s="88" t="s">
        <v>84</v>
      </c>
    </row>
    <row r="37" spans="1:13" ht="14.25" thickBot="1" thickTop="1">
      <c r="A37" s="87" t="s">
        <v>55</v>
      </c>
      <c r="B37" s="89" t="s">
        <v>85</v>
      </c>
      <c r="C37" s="88" t="s">
        <v>43</v>
      </c>
      <c r="D37" s="89" t="s">
        <v>83</v>
      </c>
      <c r="E37" s="90">
        <v>1</v>
      </c>
      <c r="F37" s="91"/>
      <c r="G37" s="91" t="str">
        <f>IF(ISBLANK(F37),"",ROUND(E37*ROUND(F37,2),2))</f>
        <v/>
      </c>
      <c r="H37" s="92" t="s">
        <v>58</v>
      </c>
      <c r="I37" s="41">
        <v>0.2</v>
      </c>
      <c r="J37" s="48" t="b">
        <f>IF(AND(COUNTIF(TAUXTVA1:TAUXTVA4,I37)=0,I37&lt;&gt;0),FALSE,IF(ISBLANK(I37),FALSE,TRUE))</f>
        <v>1</v>
      </c>
      <c r="K37" s="49" t="b">
        <f>IF(AND(A37="9",H37&lt;&gt;"Non totalisé"),TRUE,FALSE)</f>
        <v>1</v>
      </c>
      <c r="L37" s="47">
        <f>IF(AND(K37=TRUE,J37=TRUE),I37,"")</f>
        <v>0.2</v>
      </c>
      <c r="M37" s="42" t="str">
        <f>IF(COUNTIF(TAUXTVA1:TAUXTVA4,I37)=0,"ATTENTION : Ce taux de TVA n'est pas supporté par le récapitulatif du lot.",IF(ISBLANK(I37),"ATTENTION : Il manque un taux de TVA pour cet ouvrage.",""))</f>
        <v/>
      </c>
    </row>
    <row r="38" ht="13.5" thickTop="1">
      <c r="A38" s="87" t="s">
        <v>59</v>
      </c>
    </row>
    <row r="39" spans="1:13" s="51" customFormat="1" ht="12.75">
      <c r="A39" s="84" t="s">
        <v>60</v>
      </c>
      <c r="B39" s="85" t="s">
        <v>79</v>
      </c>
      <c r="C39" s="86" t="s">
        <v>86</v>
      </c>
      <c r="D39" s="77"/>
      <c r="E39" s="77"/>
      <c r="F39" s="79"/>
      <c r="G39" s="79">
        <f>IF(COUNTIF(K32:K38,FALSE)=COUNTIF(A32:A38,"9"),SUMIF(A32:A38,"9",G32:G38),SUMIF(K32:K38,TRUE,G32:G38))</f>
        <v>0</v>
      </c>
      <c r="H39" s="23" t="str">
        <f>IF(AND(COUNTIF(A32:A38,"9")&gt;0,COUNTIF(K32:K38,FALSE)=COUNTIF(A32:A38,"9")),"Non totalisé","")</f>
        <v/>
      </c>
      <c r="I39" s="81"/>
      <c r="J39" s="82"/>
      <c r="K39" s="77"/>
      <c r="L39" s="83"/>
      <c r="M39" s="42"/>
    </row>
    <row r="40" spans="1:13" s="51" customFormat="1" ht="12.75">
      <c r="A40" s="76"/>
      <c r="B40" s="77"/>
      <c r="C40" s="78"/>
      <c r="D40" s="77"/>
      <c r="E40" s="77"/>
      <c r="F40" s="79"/>
      <c r="G40" s="79"/>
      <c r="H40" s="80"/>
      <c r="I40" s="81"/>
      <c r="J40" s="82"/>
      <c r="K40" s="77"/>
      <c r="L40" s="83"/>
      <c r="M40" s="42"/>
    </row>
    <row r="41" spans="1:13" s="51" customFormat="1" ht="12.75">
      <c r="A41" s="84" t="s">
        <v>50</v>
      </c>
      <c r="B41" s="85" t="s">
        <v>87</v>
      </c>
      <c r="C41" s="86" t="s">
        <v>88</v>
      </c>
      <c r="D41" s="77"/>
      <c r="E41" s="77"/>
      <c r="F41" s="79"/>
      <c r="G41" s="79"/>
      <c r="H41" s="80"/>
      <c r="I41" s="81"/>
      <c r="J41" s="82"/>
      <c r="K41" s="77"/>
      <c r="L41" s="83"/>
      <c r="M41" s="42"/>
    </row>
    <row r="42" spans="1:3" ht="23.25" thickBot="1">
      <c r="A42" s="87" t="s">
        <v>53</v>
      </c>
      <c r="C42" s="88" t="s">
        <v>89</v>
      </c>
    </row>
    <row r="43" spans="1:13" ht="14.25" thickBot="1" thickTop="1">
      <c r="A43" s="87" t="s">
        <v>55</v>
      </c>
      <c r="B43" s="89" t="s">
        <v>90</v>
      </c>
      <c r="C43" s="88" t="s">
        <v>91</v>
      </c>
      <c r="D43" s="89" t="s">
        <v>77</v>
      </c>
      <c r="E43" s="93">
        <v>32</v>
      </c>
      <c r="F43" s="91"/>
      <c r="G43" s="91" t="str">
        <f>IF(ISBLANK(F43),"",ROUND(E43*ROUND(F43,2),2))</f>
        <v/>
      </c>
      <c r="H43" s="92" t="s">
        <v>58</v>
      </c>
      <c r="I43" s="41">
        <v>0.2</v>
      </c>
      <c r="J43" s="48" t="b">
        <f>IF(AND(COUNTIF(TAUXTVA1:TAUXTVA4,I43)=0,I43&lt;&gt;0),FALSE,IF(ISBLANK(I43),FALSE,TRUE))</f>
        <v>1</v>
      </c>
      <c r="K43" s="49" t="b">
        <f>IF(AND(A43="9",H43&lt;&gt;"Non totalisé"),TRUE,FALSE)</f>
        <v>1</v>
      </c>
      <c r="L43" s="47">
        <f>IF(AND(K43=TRUE,J43=TRUE),I43,"")</f>
        <v>0.2</v>
      </c>
      <c r="M43" s="42" t="str">
        <f>IF(COUNTIF(TAUXTVA1:TAUXTVA4,I43)=0,"ATTENTION : Ce taux de TVA n'est pas supporté par le récapitulatif du lot.",IF(ISBLANK(I43),"ATTENTION : Il manque un taux de TVA pour cet ouvrage.",""))</f>
        <v/>
      </c>
    </row>
    <row r="44" ht="13.5" thickTop="1">
      <c r="A44" s="87" t="s">
        <v>59</v>
      </c>
    </row>
    <row r="45" spans="1:13" s="51" customFormat="1" ht="25.5">
      <c r="A45" s="84" t="s">
        <v>60</v>
      </c>
      <c r="B45" s="85" t="s">
        <v>87</v>
      </c>
      <c r="C45" s="86" t="s">
        <v>92</v>
      </c>
      <c r="D45" s="77"/>
      <c r="E45" s="77"/>
      <c r="F45" s="79"/>
      <c r="G45" s="79">
        <f>IF(COUNTIF(K41:K44,FALSE)=COUNTIF(A41:A44,"9"),SUMIF(A41:A44,"9",G41:G44),SUMIF(K41:K44,TRUE,G41:G44))</f>
        <v>0</v>
      </c>
      <c r="H45" s="23" t="str">
        <f>IF(AND(COUNTIF(A41:A44,"9")&gt;0,COUNTIF(K41:K44,FALSE)=COUNTIF(A41:A44,"9")),"Non totalisé","")</f>
        <v/>
      </c>
      <c r="I45" s="81"/>
      <c r="J45" s="82"/>
      <c r="K45" s="77"/>
      <c r="L45" s="83"/>
      <c r="M45" s="42"/>
    </row>
    <row r="46" spans="1:13" s="51" customFormat="1" ht="12.75">
      <c r="A46" s="76"/>
      <c r="B46" s="77"/>
      <c r="C46" s="78"/>
      <c r="D46" s="77"/>
      <c r="E46" s="77"/>
      <c r="F46" s="79"/>
      <c r="G46" s="79"/>
      <c r="H46" s="80"/>
      <c r="I46" s="81"/>
      <c r="J46" s="82"/>
      <c r="K46" s="77"/>
      <c r="L46" s="83"/>
      <c r="M46" s="42"/>
    </row>
    <row r="47" spans="1:13" s="51" customFormat="1" ht="12.75">
      <c r="A47" s="84" t="s">
        <v>50</v>
      </c>
      <c r="B47" s="85" t="s">
        <v>93</v>
      </c>
      <c r="C47" s="86" t="s">
        <v>94</v>
      </c>
      <c r="D47" s="77"/>
      <c r="E47" s="77"/>
      <c r="F47" s="79"/>
      <c r="G47" s="79"/>
      <c r="H47" s="80"/>
      <c r="I47" s="81"/>
      <c r="J47" s="82"/>
      <c r="K47" s="77"/>
      <c r="L47" s="83"/>
      <c r="M47" s="42"/>
    </row>
    <row r="48" spans="1:3" ht="23.25" thickBot="1">
      <c r="A48" s="87" t="s">
        <v>53</v>
      </c>
      <c r="C48" s="88" t="s">
        <v>89</v>
      </c>
    </row>
    <row r="49" spans="1:13" ht="14.25" thickBot="1" thickTop="1">
      <c r="A49" s="87" t="s">
        <v>55</v>
      </c>
      <c r="B49" s="89" t="s">
        <v>95</v>
      </c>
      <c r="C49" s="88" t="s">
        <v>91</v>
      </c>
      <c r="D49" s="89" t="s">
        <v>77</v>
      </c>
      <c r="E49" s="93">
        <v>32</v>
      </c>
      <c r="F49" s="91"/>
      <c r="G49" s="91" t="str">
        <f>IF(ISBLANK(F49),"",ROUND(E49*ROUND(F49,2),2))</f>
        <v/>
      </c>
      <c r="H49" s="92" t="s">
        <v>58</v>
      </c>
      <c r="I49" s="41">
        <v>0.2</v>
      </c>
      <c r="J49" s="48" t="b">
        <f>IF(AND(COUNTIF(TAUXTVA1:TAUXTVA4,I49)=0,I49&lt;&gt;0),FALSE,IF(ISBLANK(I49),FALSE,TRUE))</f>
        <v>1</v>
      </c>
      <c r="K49" s="49" t="b">
        <f>IF(AND(A49="9",H49&lt;&gt;"Non totalisé"),TRUE,FALSE)</f>
        <v>1</v>
      </c>
      <c r="L49" s="47">
        <f>IF(AND(K49=TRUE,J49=TRUE),I49,"")</f>
        <v>0.2</v>
      </c>
      <c r="M49" s="42" t="str">
        <f>IF(COUNTIF(TAUXTVA1:TAUXTVA4,I49)=0,"ATTENTION : Ce taux de TVA n'est pas supporté par le récapitulatif du lot.",IF(ISBLANK(I49),"ATTENTION : Il manque un taux de TVA pour cet ouvrage.",""))</f>
        <v/>
      </c>
    </row>
    <row r="50" ht="13.5" thickTop="1">
      <c r="A50" s="87" t="s">
        <v>59</v>
      </c>
    </row>
    <row r="51" spans="1:13" s="51" customFormat="1" ht="12.75">
      <c r="A51" s="84" t="s">
        <v>60</v>
      </c>
      <c r="B51" s="85" t="s">
        <v>93</v>
      </c>
      <c r="C51" s="86" t="s">
        <v>96</v>
      </c>
      <c r="D51" s="77"/>
      <c r="E51" s="77"/>
      <c r="F51" s="79"/>
      <c r="G51" s="79">
        <f>IF(COUNTIF(K47:K50,FALSE)=COUNTIF(A47:A50,"9"),SUMIF(A47:A50,"9",G47:G50),SUMIF(K47:K50,TRUE,G47:G50))</f>
        <v>0</v>
      </c>
      <c r="H51" s="23" t="str">
        <f>IF(AND(COUNTIF(A47:A50,"9")&gt;0,COUNTIF(K47:K50,FALSE)=COUNTIF(A47:A50,"9")),"Non totalisé","")</f>
        <v/>
      </c>
      <c r="I51" s="81"/>
      <c r="J51" s="82"/>
      <c r="K51" s="77"/>
      <c r="L51" s="83"/>
      <c r="M51" s="42"/>
    </row>
    <row r="52" spans="1:13" s="51" customFormat="1" ht="12.75">
      <c r="A52" s="76"/>
      <c r="B52" s="77"/>
      <c r="C52" s="78"/>
      <c r="D52" s="77"/>
      <c r="E52" s="77"/>
      <c r="F52" s="79"/>
      <c r="G52" s="79"/>
      <c r="H52" s="80"/>
      <c r="I52" s="81"/>
      <c r="J52" s="82"/>
      <c r="K52" s="77"/>
      <c r="L52" s="83"/>
      <c r="M52" s="42"/>
    </row>
    <row r="53" spans="1:13" s="51" customFormat="1" ht="12.75">
      <c r="A53" s="84" t="s">
        <v>50</v>
      </c>
      <c r="B53" s="85" t="s">
        <v>97</v>
      </c>
      <c r="C53" s="86" t="s">
        <v>98</v>
      </c>
      <c r="D53" s="77"/>
      <c r="E53" s="77"/>
      <c r="F53" s="79"/>
      <c r="G53" s="79"/>
      <c r="H53" s="80"/>
      <c r="I53" s="81"/>
      <c r="J53" s="82"/>
      <c r="K53" s="77"/>
      <c r="L53" s="83"/>
      <c r="M53" s="42"/>
    </row>
    <row r="54" spans="1:3" ht="23.25" thickBot="1">
      <c r="A54" s="87" t="s">
        <v>53</v>
      </c>
      <c r="C54" s="88" t="s">
        <v>89</v>
      </c>
    </row>
    <row r="55" spans="1:13" ht="14.25" thickBot="1" thickTop="1">
      <c r="A55" s="87" t="s">
        <v>55</v>
      </c>
      <c r="B55" s="89" t="s">
        <v>99</v>
      </c>
      <c r="C55" s="88" t="s">
        <v>43</v>
      </c>
      <c r="D55" s="89" t="s">
        <v>66</v>
      </c>
      <c r="E55" s="93">
        <v>12</v>
      </c>
      <c r="F55" s="91"/>
      <c r="G55" s="91" t="str">
        <f>IF(ISBLANK(F55),"",ROUND(E55*ROUND(F55,2),2))</f>
        <v/>
      </c>
      <c r="H55" s="92" t="s">
        <v>58</v>
      </c>
      <c r="I55" s="41">
        <v>0.2</v>
      </c>
      <c r="J55" s="48" t="b">
        <f>IF(AND(COUNTIF(TAUXTVA1:TAUXTVA4,I55)=0,I55&lt;&gt;0),FALSE,IF(ISBLANK(I55),FALSE,TRUE))</f>
        <v>1</v>
      </c>
      <c r="K55" s="49" t="b">
        <f>IF(AND(A55="9",H55&lt;&gt;"Non totalisé"),TRUE,FALSE)</f>
        <v>1</v>
      </c>
      <c r="L55" s="47">
        <f>IF(AND(K55=TRUE,J55=TRUE),I55,"")</f>
        <v>0.2</v>
      </c>
      <c r="M55" s="42" t="str">
        <f>IF(COUNTIF(TAUXTVA1:TAUXTVA4,I55)=0,"ATTENTION : Ce taux de TVA n'est pas supporté par le récapitulatif du lot.",IF(ISBLANK(I55),"ATTENTION : Il manque un taux de TVA pour cet ouvrage.",""))</f>
        <v/>
      </c>
    </row>
    <row r="56" ht="13.5" thickTop="1">
      <c r="A56" s="87" t="s">
        <v>59</v>
      </c>
    </row>
    <row r="57" spans="1:13" s="51" customFormat="1" ht="12.75">
      <c r="A57" s="84" t="s">
        <v>60</v>
      </c>
      <c r="B57" s="85" t="s">
        <v>97</v>
      </c>
      <c r="C57" s="86" t="s">
        <v>100</v>
      </c>
      <c r="D57" s="77"/>
      <c r="E57" s="77"/>
      <c r="F57" s="79"/>
      <c r="G57" s="79">
        <f>IF(COUNTIF(K53:K56,FALSE)=COUNTIF(A53:A56,"9"),SUMIF(A53:A56,"9",G53:G56),SUMIF(K53:K56,TRUE,G53:G56))</f>
        <v>0</v>
      </c>
      <c r="H57" s="23" t="str">
        <f>IF(AND(COUNTIF(A53:A56,"9")&gt;0,COUNTIF(K53:K56,FALSE)=COUNTIF(A53:A56,"9")),"Non totalisé","")</f>
        <v/>
      </c>
      <c r="I57" s="81"/>
      <c r="J57" s="82"/>
      <c r="K57" s="77"/>
      <c r="L57" s="83"/>
      <c r="M57" s="42"/>
    </row>
    <row r="58" spans="1:13" s="51" customFormat="1" ht="12.75">
      <c r="A58" s="76"/>
      <c r="B58" s="77"/>
      <c r="C58" s="78"/>
      <c r="D58" s="77"/>
      <c r="E58" s="77"/>
      <c r="F58" s="79"/>
      <c r="G58" s="79"/>
      <c r="H58" s="80"/>
      <c r="I58" s="81"/>
      <c r="J58" s="82"/>
      <c r="K58" s="77"/>
      <c r="L58" s="83"/>
      <c r="M58" s="42"/>
    </row>
    <row r="59" spans="1:13" s="51" customFormat="1" ht="12.75">
      <c r="A59" s="84" t="s">
        <v>50</v>
      </c>
      <c r="B59" s="85" t="s">
        <v>101</v>
      </c>
      <c r="C59" s="86" t="s">
        <v>102</v>
      </c>
      <c r="D59" s="77"/>
      <c r="E59" s="77"/>
      <c r="F59" s="79"/>
      <c r="G59" s="79"/>
      <c r="H59" s="80"/>
      <c r="I59" s="81"/>
      <c r="J59" s="82"/>
      <c r="K59" s="77"/>
      <c r="L59" s="83"/>
      <c r="M59" s="42"/>
    </row>
    <row r="60" spans="1:3" ht="34.5" thickBot="1">
      <c r="A60" s="87" t="s">
        <v>53</v>
      </c>
      <c r="C60" s="88" t="s">
        <v>103</v>
      </c>
    </row>
    <row r="61" spans="1:13" ht="14.25" thickBot="1" thickTop="1">
      <c r="A61" s="87" t="s">
        <v>55</v>
      </c>
      <c r="B61" s="89" t="s">
        <v>104</v>
      </c>
      <c r="C61" s="88" t="s">
        <v>105</v>
      </c>
      <c r="D61" s="89" t="s">
        <v>83</v>
      </c>
      <c r="E61" s="90">
        <v>2</v>
      </c>
      <c r="F61" s="91"/>
      <c r="G61" s="91" t="str">
        <f>IF(ISBLANK(F61),"",ROUND(E61*ROUND(F61,2),2))</f>
        <v/>
      </c>
      <c r="H61" s="92" t="s">
        <v>58</v>
      </c>
      <c r="I61" s="41">
        <v>0.2</v>
      </c>
      <c r="J61" s="48" t="b">
        <f>IF(AND(COUNTIF(TAUXTVA1:TAUXTVA4,I61)=0,I61&lt;&gt;0),FALSE,IF(ISBLANK(I61),FALSE,TRUE))</f>
        <v>1</v>
      </c>
      <c r="K61" s="49" t="b">
        <f>IF(AND(A61="9",H61&lt;&gt;"Non totalisé"),TRUE,FALSE)</f>
        <v>1</v>
      </c>
      <c r="L61" s="47">
        <f>IF(AND(K61=TRUE,J61=TRUE),I61,"")</f>
        <v>0.2</v>
      </c>
      <c r="M61" s="42" t="str">
        <f>IF(COUNTIF(TAUXTVA1:TAUXTVA4,I61)=0,"ATTENTION : Ce taux de TVA n'est pas supporté par le récapitulatif du lot.",IF(ISBLANK(I61),"ATTENTION : Il manque un taux de TVA pour cet ouvrage.",""))</f>
        <v/>
      </c>
    </row>
    <row r="62" ht="13.5" thickTop="1">
      <c r="A62" s="87" t="s">
        <v>59</v>
      </c>
    </row>
    <row r="63" spans="1:13" s="51" customFormat="1" ht="12.75">
      <c r="A63" s="84" t="s">
        <v>60</v>
      </c>
      <c r="B63" s="85" t="s">
        <v>101</v>
      </c>
      <c r="C63" s="86" t="s">
        <v>106</v>
      </c>
      <c r="D63" s="77"/>
      <c r="E63" s="77"/>
      <c r="F63" s="79"/>
      <c r="G63" s="79">
        <f>IF(COUNTIF(K59:K62,FALSE)=COUNTIF(A59:A62,"9"),SUMIF(A59:A62,"9",G59:G62),SUMIF(K59:K62,TRUE,G59:G62))</f>
        <v>0</v>
      </c>
      <c r="H63" s="23" t="str">
        <f>IF(AND(COUNTIF(A59:A62,"9")&gt;0,COUNTIF(K59:K62,FALSE)=COUNTIF(A59:A62,"9")),"Non totalisé","")</f>
        <v/>
      </c>
      <c r="I63" s="81"/>
      <c r="J63" s="82"/>
      <c r="K63" s="77"/>
      <c r="L63" s="83"/>
      <c r="M63" s="42"/>
    </row>
    <row r="64" spans="1:13" s="51" customFormat="1" ht="12.75">
      <c r="A64" s="76"/>
      <c r="B64" s="77"/>
      <c r="C64" s="78"/>
      <c r="D64" s="77"/>
      <c r="E64" s="77"/>
      <c r="F64" s="79"/>
      <c r="G64" s="79"/>
      <c r="H64" s="80"/>
      <c r="I64" s="81"/>
      <c r="J64" s="82"/>
      <c r="K64" s="77"/>
      <c r="L64" s="83"/>
      <c r="M64" s="42"/>
    </row>
    <row r="65" spans="1:13" s="51" customFormat="1" ht="12.75">
      <c r="A65" s="84" t="s">
        <v>50</v>
      </c>
      <c r="B65" s="85" t="s">
        <v>107</v>
      </c>
      <c r="C65" s="86" t="s">
        <v>108</v>
      </c>
      <c r="D65" s="77"/>
      <c r="E65" s="77"/>
      <c r="F65" s="79"/>
      <c r="G65" s="79"/>
      <c r="H65" s="80"/>
      <c r="I65" s="81"/>
      <c r="J65" s="82"/>
      <c r="K65" s="77"/>
      <c r="L65" s="83"/>
      <c r="M65" s="42"/>
    </row>
    <row r="66" spans="1:3" ht="23.25" thickBot="1">
      <c r="A66" s="87" t="s">
        <v>53</v>
      </c>
      <c r="C66" s="88" t="s">
        <v>89</v>
      </c>
    </row>
    <row r="67" spans="1:13" ht="14.25" thickBot="1" thickTop="1">
      <c r="A67" s="87" t="s">
        <v>55</v>
      </c>
      <c r="B67" s="89" t="s">
        <v>109</v>
      </c>
      <c r="C67" s="88" t="s">
        <v>43</v>
      </c>
      <c r="D67" s="89" t="s">
        <v>83</v>
      </c>
      <c r="E67" s="90">
        <v>2</v>
      </c>
      <c r="F67" s="91"/>
      <c r="G67" s="91" t="str">
        <f>IF(ISBLANK(F67),"",ROUND(E67*ROUND(F67,2),2))</f>
        <v/>
      </c>
      <c r="H67" s="92" t="s">
        <v>58</v>
      </c>
      <c r="I67" s="41">
        <v>0.2</v>
      </c>
      <c r="J67" s="48" t="b">
        <f>IF(AND(COUNTIF(TAUXTVA1:TAUXTVA4,I67)=0,I67&lt;&gt;0),FALSE,IF(ISBLANK(I67),FALSE,TRUE))</f>
        <v>1</v>
      </c>
      <c r="K67" s="49" t="b">
        <f>IF(AND(A67="9",H67&lt;&gt;"Non totalisé"),TRUE,FALSE)</f>
        <v>1</v>
      </c>
      <c r="L67" s="47">
        <f>IF(AND(K67=TRUE,J67=TRUE),I67,"")</f>
        <v>0.2</v>
      </c>
      <c r="M67" s="42" t="str">
        <f>IF(COUNTIF(TAUXTVA1:TAUXTVA4,I67)=0,"ATTENTION : Ce taux de TVA n'est pas supporté par le récapitulatif du lot.",IF(ISBLANK(I67),"ATTENTION : Il manque un taux de TVA pour cet ouvrage.",""))</f>
        <v/>
      </c>
    </row>
    <row r="68" ht="13.5" thickTop="1">
      <c r="A68" s="87" t="s">
        <v>59</v>
      </c>
    </row>
    <row r="69" spans="1:13" s="51" customFormat="1" ht="12.75">
      <c r="A69" s="84" t="s">
        <v>60</v>
      </c>
      <c r="B69" s="85" t="s">
        <v>107</v>
      </c>
      <c r="C69" s="86" t="s">
        <v>110</v>
      </c>
      <c r="D69" s="77"/>
      <c r="E69" s="77"/>
      <c r="F69" s="79"/>
      <c r="G69" s="79">
        <f>IF(COUNTIF(K65:K68,FALSE)=COUNTIF(A65:A68,"9"),SUMIF(A65:A68,"9",G65:G68),SUMIF(K65:K68,TRUE,G65:G68))</f>
        <v>0</v>
      </c>
      <c r="H69" s="23" t="str">
        <f>IF(AND(COUNTIF(A65:A68,"9")&gt;0,COUNTIF(K65:K68,FALSE)=COUNTIF(A65:A68,"9")),"Non totalisé","")</f>
        <v/>
      </c>
      <c r="I69" s="81"/>
      <c r="J69" s="82"/>
      <c r="K69" s="77"/>
      <c r="L69" s="83"/>
      <c r="M69" s="42"/>
    </row>
    <row r="70" spans="1:13" s="51" customFormat="1" ht="12.75">
      <c r="A70" s="76"/>
      <c r="B70" s="77"/>
      <c r="C70" s="78"/>
      <c r="D70" s="77"/>
      <c r="E70" s="77"/>
      <c r="F70" s="79"/>
      <c r="G70" s="79"/>
      <c r="H70" s="80"/>
      <c r="I70" s="81"/>
      <c r="J70" s="82"/>
      <c r="K70" s="77"/>
      <c r="L70" s="83"/>
      <c r="M70" s="42"/>
    </row>
    <row r="71" spans="1:13" s="51" customFormat="1" ht="12.75">
      <c r="A71" s="84" t="s">
        <v>50</v>
      </c>
      <c r="B71" s="85" t="s">
        <v>111</v>
      </c>
      <c r="C71" s="86" t="s">
        <v>112</v>
      </c>
      <c r="D71" s="77"/>
      <c r="E71" s="77"/>
      <c r="F71" s="79"/>
      <c r="G71" s="79"/>
      <c r="H71" s="80"/>
      <c r="I71" s="81"/>
      <c r="J71" s="82"/>
      <c r="K71" s="77"/>
      <c r="L71" s="83"/>
      <c r="M71" s="42"/>
    </row>
    <row r="72" spans="1:3" ht="23.25" thickBot="1">
      <c r="A72" s="87" t="s">
        <v>53</v>
      </c>
      <c r="C72" s="88" t="s">
        <v>113</v>
      </c>
    </row>
    <row r="73" spans="1:13" ht="14.25" thickBot="1" thickTop="1">
      <c r="A73" s="87" t="s">
        <v>55</v>
      </c>
      <c r="B73" s="89" t="s">
        <v>114</v>
      </c>
      <c r="C73" s="88" t="s">
        <v>43</v>
      </c>
      <c r="D73" s="89" t="s">
        <v>66</v>
      </c>
      <c r="E73" s="93">
        <v>16</v>
      </c>
      <c r="F73" s="91"/>
      <c r="G73" s="91" t="str">
        <f>IF(ISBLANK(F73),"",ROUND(E73*ROUND(F73,2),2))</f>
        <v/>
      </c>
      <c r="H73" s="92" t="s">
        <v>58</v>
      </c>
      <c r="I73" s="41">
        <v>0.2</v>
      </c>
      <c r="J73" s="48" t="b">
        <f>IF(AND(COUNTIF(TAUXTVA1:TAUXTVA4,I73)=0,I73&lt;&gt;0),FALSE,IF(ISBLANK(I73),FALSE,TRUE))</f>
        <v>1</v>
      </c>
      <c r="K73" s="49" t="b">
        <f>IF(AND(A73="9",H73&lt;&gt;"Non totalisé"),TRUE,FALSE)</f>
        <v>1</v>
      </c>
      <c r="L73" s="47">
        <f>IF(AND(K73=TRUE,J73=TRUE),I73,"")</f>
        <v>0.2</v>
      </c>
      <c r="M73" s="42" t="str">
        <f>IF(COUNTIF(TAUXTVA1:TAUXTVA4,I73)=0,"ATTENTION : Ce taux de TVA n'est pas supporté par le récapitulatif du lot.",IF(ISBLANK(I73),"ATTENTION : Il manque un taux de TVA pour cet ouvrage.",""))</f>
        <v/>
      </c>
    </row>
    <row r="74" ht="13.5" thickTop="1">
      <c r="A74" s="87" t="s">
        <v>59</v>
      </c>
    </row>
    <row r="75" spans="1:13" s="51" customFormat="1" ht="12.75">
      <c r="A75" s="84" t="s">
        <v>60</v>
      </c>
      <c r="B75" s="85" t="s">
        <v>111</v>
      </c>
      <c r="C75" s="86" t="s">
        <v>115</v>
      </c>
      <c r="D75" s="77"/>
      <c r="E75" s="77"/>
      <c r="F75" s="79"/>
      <c r="G75" s="79">
        <f>IF(COUNTIF(K71:K74,FALSE)=COUNTIF(A71:A74,"9"),SUMIF(A71:A74,"9",G71:G74),SUMIF(K71:K74,TRUE,G71:G74))</f>
        <v>0</v>
      </c>
      <c r="H75" s="23" t="str">
        <f>IF(AND(COUNTIF(A71:A74,"9")&gt;0,COUNTIF(K71:K74,FALSE)=COUNTIF(A71:A74,"9")),"Non totalisé","")</f>
        <v/>
      </c>
      <c r="I75" s="81"/>
      <c r="J75" s="82"/>
      <c r="K75" s="77"/>
      <c r="L75" s="83"/>
      <c r="M75" s="42"/>
    </row>
    <row r="76" spans="1:13" s="51" customFormat="1" ht="12.75">
      <c r="A76" s="76"/>
      <c r="B76" s="77"/>
      <c r="C76" s="78"/>
      <c r="D76" s="77"/>
      <c r="E76" s="77"/>
      <c r="F76" s="79"/>
      <c r="G76" s="79"/>
      <c r="H76" s="80"/>
      <c r="I76" s="81"/>
      <c r="J76" s="82"/>
      <c r="K76" s="77"/>
      <c r="L76" s="83"/>
      <c r="M76" s="42"/>
    </row>
    <row r="77" spans="1:13" s="51" customFormat="1" ht="12.75">
      <c r="A77" s="84" t="s">
        <v>50</v>
      </c>
      <c r="B77" s="85" t="s">
        <v>116</v>
      </c>
      <c r="C77" s="86" t="s">
        <v>117</v>
      </c>
      <c r="D77" s="77"/>
      <c r="E77" s="77"/>
      <c r="F77" s="79"/>
      <c r="G77" s="79"/>
      <c r="H77" s="80"/>
      <c r="I77" s="81"/>
      <c r="J77" s="82"/>
      <c r="K77" s="77"/>
      <c r="L77" s="83"/>
      <c r="M77" s="42"/>
    </row>
    <row r="78" spans="1:3" ht="23.25" thickBot="1">
      <c r="A78" s="87" t="s">
        <v>53</v>
      </c>
      <c r="C78" s="88" t="s">
        <v>118</v>
      </c>
    </row>
    <row r="79" spans="1:13" ht="14.25" thickBot="1" thickTop="1">
      <c r="A79" s="87" t="s">
        <v>55</v>
      </c>
      <c r="B79" s="89" t="s">
        <v>119</v>
      </c>
      <c r="C79" s="88" t="s">
        <v>43</v>
      </c>
      <c r="D79" s="89" t="s">
        <v>83</v>
      </c>
      <c r="E79" s="90">
        <v>2</v>
      </c>
      <c r="F79" s="91"/>
      <c r="G79" s="91" t="str">
        <f>IF(ISBLANK(F79),"",ROUND(E79*ROUND(F79,2),2))</f>
        <v/>
      </c>
      <c r="H79" s="92" t="s">
        <v>58</v>
      </c>
      <c r="I79" s="41">
        <v>0.2</v>
      </c>
      <c r="J79" s="48" t="b">
        <f>IF(AND(COUNTIF(TAUXTVA1:TAUXTVA4,I79)=0,I79&lt;&gt;0),FALSE,IF(ISBLANK(I79),FALSE,TRUE))</f>
        <v>1</v>
      </c>
      <c r="K79" s="49" t="b">
        <f>IF(AND(A79="9",H79&lt;&gt;"Non totalisé"),TRUE,FALSE)</f>
        <v>1</v>
      </c>
      <c r="L79" s="47">
        <f>IF(AND(K79=TRUE,J79=TRUE),I79,"")</f>
        <v>0.2</v>
      </c>
      <c r="M79" s="42" t="str">
        <f>IF(COUNTIF(TAUXTVA1:TAUXTVA4,I79)=0,"ATTENTION : Ce taux de TVA n'est pas supporté par le récapitulatif du lot.",IF(ISBLANK(I79),"ATTENTION : Il manque un taux de TVA pour cet ouvrage.",""))</f>
        <v/>
      </c>
    </row>
    <row r="80" ht="13.5" thickTop="1">
      <c r="A80" s="87" t="s">
        <v>59</v>
      </c>
    </row>
    <row r="81" spans="1:13" s="51" customFormat="1" ht="12.75">
      <c r="A81" s="84" t="s">
        <v>60</v>
      </c>
      <c r="B81" s="85" t="s">
        <v>116</v>
      </c>
      <c r="C81" s="86" t="s">
        <v>120</v>
      </c>
      <c r="D81" s="77"/>
      <c r="E81" s="77"/>
      <c r="F81" s="79"/>
      <c r="G81" s="79">
        <f>IF(COUNTIF(K77:K80,FALSE)=COUNTIF(A77:A80,"9"),SUMIF(A77:A80,"9",G77:G80),SUMIF(K77:K80,TRUE,G77:G80))</f>
        <v>0</v>
      </c>
      <c r="H81" s="23" t="str">
        <f>IF(AND(COUNTIF(A77:A80,"9")&gt;0,COUNTIF(K77:K80,FALSE)=COUNTIF(A77:A80,"9")),"Non totalisé","")</f>
        <v/>
      </c>
      <c r="I81" s="81"/>
      <c r="J81" s="82"/>
      <c r="K81" s="77"/>
      <c r="L81" s="83"/>
      <c r="M81" s="42"/>
    </row>
    <row r="82" spans="1:13" s="51" customFormat="1" ht="12.75">
      <c r="A82" s="76"/>
      <c r="B82" s="77"/>
      <c r="C82" s="78"/>
      <c r="D82" s="77"/>
      <c r="E82" s="77"/>
      <c r="F82" s="79"/>
      <c r="G82" s="79"/>
      <c r="H82" s="80"/>
      <c r="I82" s="81"/>
      <c r="J82" s="82"/>
      <c r="K82" s="77"/>
      <c r="L82" s="83"/>
      <c r="M82" s="42"/>
    </row>
    <row r="83" spans="1:13" s="51" customFormat="1" ht="12.75">
      <c r="A83" s="84" t="s">
        <v>50</v>
      </c>
      <c r="B83" s="85" t="s">
        <v>121</v>
      </c>
      <c r="C83" s="86" t="s">
        <v>122</v>
      </c>
      <c r="D83" s="77"/>
      <c r="E83" s="77"/>
      <c r="F83" s="79"/>
      <c r="G83" s="79"/>
      <c r="H83" s="80"/>
      <c r="I83" s="81"/>
      <c r="J83" s="82"/>
      <c r="K83" s="77"/>
      <c r="L83" s="83"/>
      <c r="M83" s="42"/>
    </row>
    <row r="84" spans="1:3" ht="23.25" thickBot="1">
      <c r="A84" s="87" t="s">
        <v>53</v>
      </c>
      <c r="C84" s="88" t="s">
        <v>123</v>
      </c>
    </row>
    <row r="85" spans="1:13" ht="14.25" thickBot="1" thickTop="1">
      <c r="A85" s="87" t="s">
        <v>55</v>
      </c>
      <c r="B85" s="89" t="s">
        <v>124</v>
      </c>
      <c r="C85" s="88" t="s">
        <v>43</v>
      </c>
      <c r="D85" s="89" t="s">
        <v>66</v>
      </c>
      <c r="E85" s="93">
        <v>16</v>
      </c>
      <c r="F85" s="91"/>
      <c r="G85" s="91" t="str">
        <f>IF(ISBLANK(F85),"",ROUND(E85*ROUND(F85,2),2))</f>
        <v/>
      </c>
      <c r="H85" s="92" t="s">
        <v>58</v>
      </c>
      <c r="I85" s="41">
        <v>0.2</v>
      </c>
      <c r="J85" s="48" t="b">
        <f>IF(AND(COUNTIF(TAUXTVA1:TAUXTVA4,I85)=0,I85&lt;&gt;0),FALSE,IF(ISBLANK(I85),FALSE,TRUE))</f>
        <v>1</v>
      </c>
      <c r="K85" s="49" t="b">
        <f>IF(AND(A85="9",H85&lt;&gt;"Non totalisé"),TRUE,FALSE)</f>
        <v>1</v>
      </c>
      <c r="L85" s="47">
        <f>IF(AND(K85=TRUE,J85=TRUE),I85,"")</f>
        <v>0.2</v>
      </c>
      <c r="M85" s="42" t="str">
        <f>IF(COUNTIF(TAUXTVA1:TAUXTVA4,I85)=0,"ATTENTION : Ce taux de TVA n'est pas supporté par le récapitulatif du lot.",IF(ISBLANK(I85),"ATTENTION : Il manque un taux de TVA pour cet ouvrage.",""))</f>
        <v/>
      </c>
    </row>
    <row r="86" ht="13.5" thickTop="1">
      <c r="A86" s="87" t="s">
        <v>59</v>
      </c>
    </row>
    <row r="87" spans="1:13" s="51" customFormat="1" ht="12.75">
      <c r="A87" s="84" t="s">
        <v>60</v>
      </c>
      <c r="B87" s="85" t="s">
        <v>121</v>
      </c>
      <c r="C87" s="86" t="s">
        <v>125</v>
      </c>
      <c r="D87" s="77"/>
      <c r="E87" s="77"/>
      <c r="F87" s="79"/>
      <c r="G87" s="79">
        <f>IF(COUNTIF(K83:K86,FALSE)=COUNTIF(A83:A86,"9"),SUMIF(A83:A86,"9",G83:G86),SUMIF(K83:K86,TRUE,G83:G86))</f>
        <v>0</v>
      </c>
      <c r="H87" s="23" t="str">
        <f>IF(AND(COUNTIF(A83:A86,"9")&gt;0,COUNTIF(K83:K86,FALSE)=COUNTIF(A83:A86,"9")),"Non totalisé","")</f>
        <v/>
      </c>
      <c r="I87" s="81"/>
      <c r="J87" s="82"/>
      <c r="K87" s="77"/>
      <c r="L87" s="83"/>
      <c r="M87" s="42"/>
    </row>
    <row r="88" spans="1:13" s="51" customFormat="1" ht="12.75">
      <c r="A88" s="76"/>
      <c r="B88" s="77"/>
      <c r="C88" s="78"/>
      <c r="D88" s="77"/>
      <c r="E88" s="77"/>
      <c r="F88" s="79"/>
      <c r="G88" s="79"/>
      <c r="H88" s="80"/>
      <c r="I88" s="81"/>
      <c r="J88" s="82"/>
      <c r="K88" s="77"/>
      <c r="L88" s="83"/>
      <c r="M88" s="42"/>
    </row>
    <row r="89" spans="1:13" s="51" customFormat="1" ht="12.75">
      <c r="A89" s="84" t="s">
        <v>50</v>
      </c>
      <c r="B89" s="85" t="s">
        <v>126</v>
      </c>
      <c r="C89" s="86" t="s">
        <v>127</v>
      </c>
      <c r="D89" s="77"/>
      <c r="E89" s="77"/>
      <c r="F89" s="79"/>
      <c r="G89" s="79"/>
      <c r="H89" s="80"/>
      <c r="I89" s="81"/>
      <c r="J89" s="82"/>
      <c r="K89" s="77"/>
      <c r="L89" s="83"/>
      <c r="M89" s="42"/>
    </row>
    <row r="90" spans="1:3" ht="23.25" thickBot="1">
      <c r="A90" s="87" t="s">
        <v>53</v>
      </c>
      <c r="C90" s="88" t="s">
        <v>128</v>
      </c>
    </row>
    <row r="91" spans="1:13" ht="14.25" thickBot="1" thickTop="1">
      <c r="A91" s="87" t="s">
        <v>55</v>
      </c>
      <c r="B91" s="89" t="s">
        <v>129</v>
      </c>
      <c r="C91" s="88" t="s">
        <v>43</v>
      </c>
      <c r="D91" s="89" t="s">
        <v>83</v>
      </c>
      <c r="E91" s="90">
        <v>2</v>
      </c>
      <c r="F91" s="91"/>
      <c r="G91" s="91" t="str">
        <f>IF(ISBLANK(F91),"",ROUND(E91*ROUND(F91,2),2))</f>
        <v/>
      </c>
      <c r="H91" s="92" t="s">
        <v>58</v>
      </c>
      <c r="I91" s="41">
        <v>0.2</v>
      </c>
      <c r="J91" s="48" t="b">
        <f>IF(AND(COUNTIF(TAUXTVA1:TAUXTVA4,I91)=0,I91&lt;&gt;0),FALSE,IF(ISBLANK(I91),FALSE,TRUE))</f>
        <v>1</v>
      </c>
      <c r="K91" s="49" t="b">
        <f>IF(AND(A91="9",H91&lt;&gt;"Non totalisé"),TRUE,FALSE)</f>
        <v>1</v>
      </c>
      <c r="L91" s="47">
        <f>IF(AND(K91=TRUE,J91=TRUE),I91,"")</f>
        <v>0.2</v>
      </c>
      <c r="M91" s="42" t="str">
        <f>IF(COUNTIF(TAUXTVA1:TAUXTVA4,I91)=0,"ATTENTION : Ce taux de TVA n'est pas supporté par le récapitulatif du lot.",IF(ISBLANK(I91),"ATTENTION : Il manque un taux de TVA pour cet ouvrage.",""))</f>
        <v/>
      </c>
    </row>
    <row r="92" ht="13.5" thickTop="1">
      <c r="A92" s="87" t="s">
        <v>59</v>
      </c>
    </row>
    <row r="93" spans="1:13" s="51" customFormat="1" ht="12.75">
      <c r="A93" s="84" t="s">
        <v>60</v>
      </c>
      <c r="B93" s="85" t="s">
        <v>126</v>
      </c>
      <c r="C93" s="86" t="s">
        <v>130</v>
      </c>
      <c r="D93" s="77"/>
      <c r="E93" s="77"/>
      <c r="F93" s="79"/>
      <c r="G93" s="79">
        <f>IF(COUNTIF(K89:K92,FALSE)=COUNTIF(A89:A92,"9"),SUMIF(A89:A92,"9",G89:G92),SUMIF(K89:K92,TRUE,G89:G92))</f>
        <v>0</v>
      </c>
      <c r="H93" s="23" t="str">
        <f>IF(AND(COUNTIF(A89:A92,"9")&gt;0,COUNTIF(K89:K92,FALSE)=COUNTIF(A89:A92,"9")),"Non totalisé","")</f>
        <v/>
      </c>
      <c r="I93" s="81"/>
      <c r="J93" s="82"/>
      <c r="K93" s="77"/>
      <c r="L93" s="83"/>
      <c r="M93" s="42"/>
    </row>
    <row r="94" spans="1:13" s="51" customFormat="1" ht="12.75">
      <c r="A94" s="76"/>
      <c r="B94" s="77"/>
      <c r="C94" s="78"/>
      <c r="D94" s="77"/>
      <c r="E94" s="77"/>
      <c r="F94" s="79"/>
      <c r="G94" s="79"/>
      <c r="H94" s="80"/>
      <c r="I94" s="81"/>
      <c r="J94" s="82"/>
      <c r="K94" s="77"/>
      <c r="L94" s="83"/>
      <c r="M94" s="42"/>
    </row>
    <row r="95" spans="1:13" s="51" customFormat="1" ht="12.75">
      <c r="A95" s="84" t="s">
        <v>50</v>
      </c>
      <c r="B95" s="85" t="s">
        <v>131</v>
      </c>
      <c r="C95" s="86" t="s">
        <v>132</v>
      </c>
      <c r="D95" s="77"/>
      <c r="E95" s="77"/>
      <c r="F95" s="79"/>
      <c r="G95" s="79"/>
      <c r="H95" s="80"/>
      <c r="I95" s="81"/>
      <c r="J95" s="82"/>
      <c r="K95" s="77"/>
      <c r="L95" s="83"/>
      <c r="M95" s="42"/>
    </row>
    <row r="96" spans="1:3" ht="23.25" thickBot="1">
      <c r="A96" s="87" t="s">
        <v>53</v>
      </c>
      <c r="C96" s="88" t="s">
        <v>133</v>
      </c>
    </row>
    <row r="97" spans="1:13" ht="14.25" thickBot="1" thickTop="1">
      <c r="A97" s="87" t="s">
        <v>55</v>
      </c>
      <c r="B97" s="89" t="s">
        <v>134</v>
      </c>
      <c r="C97" s="88" t="s">
        <v>43</v>
      </c>
      <c r="D97" s="89" t="s">
        <v>83</v>
      </c>
      <c r="E97" s="90">
        <v>2</v>
      </c>
      <c r="F97" s="91"/>
      <c r="G97" s="91" t="str">
        <f>IF(ISBLANK(F97),"",ROUND(E97*ROUND(F97,2),2))</f>
        <v/>
      </c>
      <c r="H97" s="92" t="s">
        <v>58</v>
      </c>
      <c r="I97" s="41">
        <v>0.2</v>
      </c>
      <c r="J97" s="48" t="b">
        <f>IF(AND(COUNTIF(TAUXTVA1:TAUXTVA4,I97)=0,I97&lt;&gt;0),FALSE,IF(ISBLANK(I97),FALSE,TRUE))</f>
        <v>1</v>
      </c>
      <c r="K97" s="49" t="b">
        <f>IF(AND(A97="9",H97&lt;&gt;"Non totalisé"),TRUE,FALSE)</f>
        <v>1</v>
      </c>
      <c r="L97" s="47">
        <f>IF(AND(K97=TRUE,J97=TRUE),I97,"")</f>
        <v>0.2</v>
      </c>
      <c r="M97" s="42" t="str">
        <f>IF(COUNTIF(TAUXTVA1:TAUXTVA4,I97)=0,"ATTENTION : Ce taux de TVA n'est pas supporté par le récapitulatif du lot.",IF(ISBLANK(I97),"ATTENTION : Il manque un taux de TVA pour cet ouvrage.",""))</f>
        <v/>
      </c>
    </row>
    <row r="98" ht="13.5" thickTop="1">
      <c r="A98" s="87" t="s">
        <v>59</v>
      </c>
    </row>
    <row r="99" spans="1:13" s="51" customFormat="1" ht="12.75">
      <c r="A99" s="84" t="s">
        <v>60</v>
      </c>
      <c r="B99" s="85" t="s">
        <v>131</v>
      </c>
      <c r="C99" s="86" t="s">
        <v>135</v>
      </c>
      <c r="D99" s="77"/>
      <c r="E99" s="77"/>
      <c r="F99" s="79"/>
      <c r="G99" s="79">
        <f>IF(COUNTIF(K95:K98,FALSE)=COUNTIF(A95:A98,"9"),SUMIF(A95:A98,"9",G95:G98),SUMIF(K95:K98,TRUE,G95:G98))</f>
        <v>0</v>
      </c>
      <c r="H99" s="23" t="str">
        <f>IF(AND(COUNTIF(A95:A98,"9")&gt;0,COUNTIF(K95:K98,FALSE)=COUNTIF(A95:A98,"9")),"Non totalisé","")</f>
        <v/>
      </c>
      <c r="I99" s="81"/>
      <c r="J99" s="82"/>
      <c r="K99" s="77"/>
      <c r="L99" s="83"/>
      <c r="M99" s="42"/>
    </row>
    <row r="100" spans="1:13" s="51" customFormat="1" ht="12.75">
      <c r="A100" s="76"/>
      <c r="B100" s="77"/>
      <c r="C100" s="78"/>
      <c r="D100" s="77"/>
      <c r="E100" s="77"/>
      <c r="F100" s="79"/>
      <c r="G100" s="79"/>
      <c r="H100" s="80"/>
      <c r="I100" s="81"/>
      <c r="J100" s="82"/>
      <c r="K100" s="77"/>
      <c r="L100" s="83"/>
      <c r="M100" s="42"/>
    </row>
    <row r="101" spans="1:13" s="51" customFormat="1" ht="12.75">
      <c r="A101" s="84" t="s">
        <v>50</v>
      </c>
      <c r="B101" s="85" t="s">
        <v>136</v>
      </c>
      <c r="C101" s="86" t="s">
        <v>137</v>
      </c>
      <c r="D101" s="77"/>
      <c r="E101" s="77"/>
      <c r="F101" s="79"/>
      <c r="G101" s="79"/>
      <c r="H101" s="80"/>
      <c r="I101" s="81"/>
      <c r="J101" s="82"/>
      <c r="K101" s="77"/>
      <c r="L101" s="83"/>
      <c r="M101" s="42"/>
    </row>
    <row r="102" spans="1:3" ht="23.25" thickBot="1">
      <c r="A102" s="87" t="s">
        <v>53</v>
      </c>
      <c r="C102" s="88" t="s">
        <v>138</v>
      </c>
    </row>
    <row r="103" spans="1:13" ht="14.25" thickBot="1" thickTop="1">
      <c r="A103" s="87" t="s">
        <v>55</v>
      </c>
      <c r="B103" s="89" t="s">
        <v>139</v>
      </c>
      <c r="C103" s="88" t="s">
        <v>43</v>
      </c>
      <c r="D103" s="89" t="s">
        <v>57</v>
      </c>
      <c r="E103" s="90">
        <v>1</v>
      </c>
      <c r="F103" s="91"/>
      <c r="G103" s="91" t="str">
        <f>IF(ISBLANK(F103),"",ROUND(E103*ROUND(F103,2),2))</f>
        <v/>
      </c>
      <c r="H103" s="92" t="s">
        <v>58</v>
      </c>
      <c r="I103" s="41">
        <v>0.2</v>
      </c>
      <c r="J103" s="48" t="b">
        <f>IF(AND(COUNTIF(TAUXTVA1:TAUXTVA4,I103)=0,I103&lt;&gt;0),FALSE,IF(ISBLANK(I103),FALSE,TRUE))</f>
        <v>1</v>
      </c>
      <c r="K103" s="49" t="b">
        <f>IF(AND(A103="9",H103&lt;&gt;"Non totalisé"),TRUE,FALSE)</f>
        <v>1</v>
      </c>
      <c r="L103" s="47">
        <f>IF(AND(K103=TRUE,J103=TRUE),I103,"")</f>
        <v>0.2</v>
      </c>
      <c r="M103" s="42" t="str">
        <f>IF(COUNTIF(TAUXTVA1:TAUXTVA4,I103)=0,"ATTENTION : Ce taux de TVA n'est pas supporté par le récapitulatif du lot.",IF(ISBLANK(I103),"ATTENTION : Il manque un taux de TVA pour cet ouvrage.",""))</f>
        <v/>
      </c>
    </row>
    <row r="104" ht="13.5" thickTop="1">
      <c r="A104" s="87" t="s">
        <v>59</v>
      </c>
    </row>
    <row r="105" spans="1:13" s="51" customFormat="1" ht="12.75">
      <c r="A105" s="84" t="s">
        <v>60</v>
      </c>
      <c r="B105" s="85" t="s">
        <v>136</v>
      </c>
      <c r="C105" s="86" t="s">
        <v>140</v>
      </c>
      <c r="D105" s="77"/>
      <c r="E105" s="77"/>
      <c r="F105" s="79"/>
      <c r="G105" s="79">
        <f>IF(COUNTIF(K101:K104,FALSE)=COUNTIF(A101:A104,"9"),SUMIF(A101:A104,"9",G101:G104),SUMIF(K101:K104,TRUE,G101:G104))</f>
        <v>0</v>
      </c>
      <c r="H105" s="23" t="str">
        <f>IF(AND(COUNTIF(A101:A104,"9")&gt;0,COUNTIF(K101:K104,FALSE)=COUNTIF(A101:A104,"9")),"Non totalisé","")</f>
        <v/>
      </c>
      <c r="I105" s="81"/>
      <c r="J105" s="82"/>
      <c r="K105" s="77"/>
      <c r="L105" s="83"/>
      <c r="M105" s="42"/>
    </row>
    <row r="106" spans="1:13" s="51" customFormat="1" ht="12.75">
      <c r="A106" s="76"/>
      <c r="B106" s="77"/>
      <c r="C106" s="78"/>
      <c r="D106" s="77"/>
      <c r="E106" s="77"/>
      <c r="F106" s="79"/>
      <c r="G106" s="79"/>
      <c r="H106" s="80"/>
      <c r="I106" s="81"/>
      <c r="J106" s="82"/>
      <c r="K106" s="77"/>
      <c r="L106" s="83"/>
      <c r="M106" s="42"/>
    </row>
    <row r="107" spans="1:13" s="51" customFormat="1" ht="12.75">
      <c r="A107" s="84" t="s">
        <v>141</v>
      </c>
      <c r="B107" s="85" t="s">
        <v>48</v>
      </c>
      <c r="C107" s="86" t="s">
        <v>142</v>
      </c>
      <c r="D107" s="77"/>
      <c r="E107" s="77"/>
      <c r="F107" s="79"/>
      <c r="G107" s="79">
        <f>IF(COUNTIF(K7:K106,FALSE)=COUNTIF(A7:A106,"9"),SUMIF(A7:A106,"9",G7:G106),SUMIF(K7:K106,TRUE,G7:G106))</f>
        <v>0</v>
      </c>
      <c r="H107" s="23" t="str">
        <f>IF(AND(COUNTIF(A7:A106,"9")&gt;0,COUNTIF(K7:K106,FALSE)=COUNTIF(A7:A106,"9")),"Non totalisé","")</f>
        <v/>
      </c>
      <c r="I107" s="81"/>
      <c r="J107" s="82"/>
      <c r="K107" s="77"/>
      <c r="L107" s="83"/>
      <c r="M107" s="42"/>
    </row>
    <row r="108" spans="1:13" s="51" customFormat="1" ht="12.75">
      <c r="A108" s="76"/>
      <c r="B108" s="77"/>
      <c r="C108" s="78"/>
      <c r="D108" s="77"/>
      <c r="E108" s="77"/>
      <c r="F108" s="79"/>
      <c r="G108" s="79"/>
      <c r="H108" s="80"/>
      <c r="I108" s="81"/>
      <c r="J108" s="82"/>
      <c r="K108" s="77"/>
      <c r="L108" s="83"/>
      <c r="M108" s="42"/>
    </row>
    <row r="109" spans="1:13" s="51" customFormat="1" ht="12.75">
      <c r="A109" s="94" t="s">
        <v>143</v>
      </c>
      <c r="B109" s="96" t="s">
        <v>45</v>
      </c>
      <c r="C109" s="98" t="s">
        <v>144</v>
      </c>
      <c r="D109" s="102"/>
      <c r="E109" s="102"/>
      <c r="F109" s="107"/>
      <c r="G109" s="106"/>
      <c r="H109" s="111"/>
      <c r="I109" s="113"/>
      <c r="J109" s="82"/>
      <c r="K109" s="77"/>
      <c r="L109" s="83"/>
      <c r="M109" s="42"/>
    </row>
    <row r="110" spans="1:13" s="51" customFormat="1" ht="12.75">
      <c r="A110" s="76"/>
      <c r="B110" s="77"/>
      <c r="C110" s="99"/>
      <c r="D110" s="103"/>
      <c r="E110" s="103"/>
      <c r="F110" s="108"/>
      <c r="G110" s="105"/>
      <c r="H110" s="80"/>
      <c r="I110" s="81"/>
      <c r="J110" s="82"/>
      <c r="K110" s="77"/>
      <c r="L110" s="83"/>
      <c r="M110" s="42"/>
    </row>
    <row r="111" spans="1:13" s="51" customFormat="1" ht="12.75">
      <c r="A111" s="76"/>
      <c r="B111" s="77"/>
      <c r="C111" s="100" t="s">
        <v>145</v>
      </c>
      <c r="D111" s="103"/>
      <c r="E111" s="103"/>
      <c r="F111" s="108"/>
      <c r="G111" s="105">
        <f>SUMIF(K5:K108,TRUE,G5:G108)</f>
        <v>0</v>
      </c>
      <c r="H111" s="80"/>
      <c r="I111" s="81"/>
      <c r="J111" s="82"/>
      <c r="K111" s="77"/>
      <c r="L111" s="83"/>
      <c r="M111" s="42"/>
    </row>
    <row r="112" spans="1:13" s="51" customFormat="1" ht="12.75">
      <c r="A112" s="76"/>
      <c r="B112" s="77"/>
      <c r="C112" s="100" t="s">
        <v>146</v>
      </c>
      <c r="D112" s="103"/>
      <c r="E112" s="103"/>
      <c r="F112" s="108"/>
      <c r="G112" s="105">
        <f>IF(COUNTIF(J5:J108,FALSE)=0,ROUND(TAUXTVA1*SUMIF(L5:L108,TAUXTVA1,G5:G108),2)+ROUND(TAUXTVA2*SUMIF(L5:L108,TAUXTVA2,G5:G108),2)+ROUND(TAUXTVA3*SUMIF(L5:L108,TAUXTVA3,G5:G108),2)+ROUND(TAUXTVA4*SUMIF(L5:L108,TAUXTVA4,G5:G108),2),"Présence d'un taux de TVA non supporté,")</f>
        <v>0</v>
      </c>
      <c r="H112" s="80"/>
      <c r="I112" s="81"/>
      <c r="J112" s="82"/>
      <c r="K112" s="77"/>
      <c r="L112" s="83"/>
      <c r="M112" s="42"/>
    </row>
    <row r="113" spans="1:13" s="51" customFormat="1" ht="12.75">
      <c r="A113" s="95"/>
      <c r="B113" s="97"/>
      <c r="C113" s="101" t="s">
        <v>147</v>
      </c>
      <c r="D113" s="104"/>
      <c r="E113" s="104"/>
      <c r="F113" s="110"/>
      <c r="G113" s="109">
        <f>IF(COUNTIF(J6:J109,FALSE)=0,G111+G112,"calcul de la TVA impossible.")</f>
        <v>0</v>
      </c>
      <c r="H113" s="112"/>
      <c r="I113" s="114"/>
      <c r="J113" s="82"/>
      <c r="K113" s="77"/>
      <c r="L113" s="83"/>
      <c r="M113" s="42"/>
    </row>
  </sheetData>
  <sheetProtection algorithmName="SHA-512" hashValue="/BBa2FaDvQ4eQ2OV5m3JkE8DK201xPvODQAoRNe5d98cSQmMkDAJUhxa40f8emo1FzPRk5SV7EFulshVg3LMQQ==" saltValue="XPNsewFziVSz/XtCYpDSbQ==" spinCount="100000" sheet="1" objects="1" scenarios="1"/>
  <conditionalFormatting sqref="H1:H1048576">
    <cfRule type="cellIs" priority="1" dxfId="0" operator="equal" stopIfTrue="1">
      <formula>"Totalisé"</formula>
    </cfRule>
    <cfRule type="cellIs" priority="2" dxfId="0" operator="equal" stopIfTrue="1">
      <formula>"Non totalisé"</formula>
    </cfRule>
  </conditionalFormatting>
  <printOptions/>
  <pageMargins left="0.5511811023622047" right="0.5511811023622047" top="0.5511811023622047" bottom="0.5511811023622047" header="0.2755905511811024" footer="0.35433070866141736"/>
  <pageSetup fitToHeight="32767" fitToWidth="1" horizontalDpi="600" verticalDpi="600" orientation="portrait" paperSize="9" scale="69" r:id="rId1"/>
  <headerFooter alignWithMargins="0">
    <oddFooter xml:space="preserve">&amp;R&amp;P+1/&amp;N+1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96"/>
  <sheetViews>
    <sheetView tabSelected="1" workbookViewId="0" topLeftCell="A1">
      <selection activeCell="C25" sqref="C25:F26"/>
    </sheetView>
  </sheetViews>
  <sheetFormatPr defaultColWidth="11.421875" defaultRowHeight="12.75"/>
  <cols>
    <col min="1" max="1" width="0.13671875" style="0" customWidth="1"/>
    <col min="2" max="2" width="30.421875" style="9" customWidth="1"/>
    <col min="3" max="3" width="24.140625" style="0" customWidth="1"/>
    <col min="4" max="4" width="11.7109375" style="0" customWidth="1"/>
    <col min="5" max="5" width="17.7109375" style="0" customWidth="1"/>
    <col min="6" max="6" width="23.421875" style="0" customWidth="1"/>
    <col min="7" max="7" width="13.8515625" style="0" customWidth="1"/>
  </cols>
  <sheetData>
    <row r="1" spans="2:7" ht="12.75">
      <c r="B1" s="119" t="s">
        <v>148</v>
      </c>
      <c r="C1" s="1"/>
      <c r="D1" s="1"/>
      <c r="E1" s="1"/>
      <c r="F1" s="2"/>
      <c r="G1" s="11"/>
    </row>
    <row r="2" spans="2:6" ht="9.75" customHeight="1">
      <c r="B2" s="120"/>
      <c r="C2" s="3"/>
      <c r="D2" s="3"/>
      <c r="E2" s="3"/>
      <c r="F2" s="4"/>
    </row>
    <row r="3" spans="2:6" ht="9.75" customHeight="1">
      <c r="B3" s="120"/>
      <c r="C3" s="3"/>
      <c r="D3" s="3"/>
      <c r="E3" s="3"/>
      <c r="F3" s="4"/>
    </row>
    <row r="4" spans="2:6" ht="9.75" customHeight="1">
      <c r="B4" s="120"/>
      <c r="C4" s="3"/>
      <c r="D4" s="3"/>
      <c r="E4" s="3"/>
      <c r="F4" s="4"/>
    </row>
    <row r="5" spans="2:6" ht="9.75" customHeight="1">
      <c r="B5" s="120"/>
      <c r="C5" s="3"/>
      <c r="D5" s="3"/>
      <c r="E5" s="3"/>
      <c r="F5" s="4"/>
    </row>
    <row r="6" spans="2:6" ht="12.75">
      <c r="B6" s="120"/>
      <c r="C6" s="3"/>
      <c r="D6" s="3"/>
      <c r="E6" s="3"/>
      <c r="F6" s="4"/>
    </row>
    <row r="7" spans="2:6" ht="9.75" customHeight="1">
      <c r="B7" s="120"/>
      <c r="C7" s="3"/>
      <c r="D7" s="3"/>
      <c r="E7" s="3"/>
      <c r="F7" s="4"/>
    </row>
    <row r="8" spans="2:6" ht="9.75" customHeight="1">
      <c r="B8" s="120"/>
      <c r="C8" s="3"/>
      <c r="D8" s="3"/>
      <c r="E8" s="3"/>
      <c r="F8" s="4"/>
    </row>
    <row r="9" spans="2:6" ht="9.75" customHeight="1">
      <c r="B9" s="120"/>
      <c r="C9" s="3"/>
      <c r="D9" s="3"/>
      <c r="E9" s="3"/>
      <c r="F9" s="4"/>
    </row>
    <row r="10" spans="2:6" ht="9.75" customHeight="1">
      <c r="B10" s="120"/>
      <c r="C10" s="3"/>
      <c r="D10" s="3"/>
      <c r="E10" s="3"/>
      <c r="F10" s="4"/>
    </row>
    <row r="11" spans="2:6" ht="12.75">
      <c r="B11" s="120"/>
      <c r="C11" s="3"/>
      <c r="D11" s="3"/>
      <c r="E11" s="3"/>
      <c r="F11" s="4"/>
    </row>
    <row r="12" spans="2:6" ht="9.75" customHeight="1">
      <c r="B12" s="120"/>
      <c r="C12" s="122" t="str">
        <f>IF(Paramètres!$C$5&lt;&gt;"",Paramètres!$C$5,"")</f>
        <v>MISE EN ACCESSIBILITE DE LA SALLE DU 3ème AGE ET DU CIMETIERE</v>
      </c>
      <c r="D12" s="122"/>
      <c r="E12" s="122"/>
      <c r="F12" s="123"/>
    </row>
    <row r="13" spans="2:6" ht="9.75" customHeight="1">
      <c r="B13" s="120"/>
      <c r="C13" s="122"/>
      <c r="D13" s="122"/>
      <c r="E13" s="122"/>
      <c r="F13" s="123"/>
    </row>
    <row r="14" spans="2:6" ht="9.75" customHeight="1">
      <c r="B14" s="120"/>
      <c r="C14" s="122"/>
      <c r="D14" s="122"/>
      <c r="E14" s="122"/>
      <c r="F14" s="123"/>
    </row>
    <row r="15" spans="2:6" ht="9.75" customHeight="1">
      <c r="B15" s="120"/>
      <c r="C15" s="122"/>
      <c r="D15" s="122"/>
      <c r="E15" s="122"/>
      <c r="F15" s="123"/>
    </row>
    <row r="16" spans="2:6" ht="12.75" customHeight="1">
      <c r="B16" s="120"/>
      <c r="C16" s="122"/>
      <c r="D16" s="122"/>
      <c r="E16" s="122"/>
      <c r="F16" s="123"/>
    </row>
    <row r="17" spans="2:6" ht="9.75" customHeight="1">
      <c r="B17" s="120"/>
      <c r="C17" s="3"/>
      <c r="D17" s="3"/>
      <c r="E17" s="3"/>
      <c r="F17" s="4"/>
    </row>
    <row r="18" spans="2:6" ht="9.75" customHeight="1">
      <c r="B18" s="120"/>
      <c r="C18" s="3"/>
      <c r="D18" s="3"/>
      <c r="E18" s="3"/>
      <c r="F18" s="4"/>
    </row>
    <row r="19" spans="2:6" ht="9.75" customHeight="1">
      <c r="B19" s="120"/>
      <c r="C19" s="3"/>
      <c r="D19" s="3"/>
      <c r="E19" s="3"/>
      <c r="F19" s="4"/>
    </row>
    <row r="20" spans="2:6" ht="9.75" customHeight="1">
      <c r="B20" s="120"/>
      <c r="C20" s="3"/>
      <c r="D20" s="3"/>
      <c r="E20" s="3"/>
      <c r="F20" s="4"/>
    </row>
    <row r="21" spans="2:6" ht="12.75" customHeight="1">
      <c r="B21" s="120"/>
      <c r="C21" s="124" t="str">
        <f>IF(Paramètres!$C$24&lt;&gt;"",Paramètres!$C$24,"")</f>
        <v/>
      </c>
      <c r="D21" s="124"/>
      <c r="E21" s="124"/>
      <c r="F21" s="125"/>
    </row>
    <row r="22" spans="2:6" ht="9.75" customHeight="1">
      <c r="B22" s="120"/>
      <c r="C22" s="124"/>
      <c r="D22" s="124"/>
      <c r="E22" s="124"/>
      <c r="F22" s="125"/>
    </row>
    <row r="23" spans="2:6" ht="9.75" customHeight="1">
      <c r="B23" s="120"/>
      <c r="C23" s="126" t="str">
        <f>IF(Paramètres!$C$26&lt;&gt;"",Paramètres!$C$26,"")</f>
        <v>38470 CHASSELAY</v>
      </c>
      <c r="D23" s="126"/>
      <c r="E23" s="126"/>
      <c r="F23" s="127"/>
    </row>
    <row r="24" spans="2:6" ht="9.75" customHeight="1">
      <c r="B24" s="120"/>
      <c r="C24" s="126"/>
      <c r="D24" s="126"/>
      <c r="E24" s="126"/>
      <c r="F24" s="127"/>
    </row>
    <row r="25" spans="2:6" ht="9.75" customHeight="1">
      <c r="B25" s="120"/>
      <c r="C25" s="124" t="str">
        <f>IF(Paramètres!$C$28&lt;&gt;"",Paramètres!$C$28,"")</f>
        <v/>
      </c>
      <c r="D25" s="124"/>
      <c r="E25" s="124"/>
      <c r="F25" s="125"/>
    </row>
    <row r="26" spans="2:6" ht="12.75">
      <c r="B26" s="120"/>
      <c r="C26" s="124"/>
      <c r="D26" s="124"/>
      <c r="E26" s="124"/>
      <c r="F26" s="125"/>
    </row>
    <row r="27" spans="2:6" ht="9.75" customHeight="1">
      <c r="B27" s="120"/>
      <c r="C27" s="3"/>
      <c r="D27" s="3"/>
      <c r="E27" s="3"/>
      <c r="F27" s="4"/>
    </row>
    <row r="28" spans="2:6" ht="9.75" customHeight="1">
      <c r="B28" s="120"/>
      <c r="C28" s="3"/>
      <c r="D28" s="3"/>
      <c r="E28" s="3"/>
      <c r="F28" s="4"/>
    </row>
    <row r="29" spans="2:10" ht="9.75" customHeight="1">
      <c r="B29" s="120"/>
      <c r="C29" s="3"/>
      <c r="D29" s="3"/>
      <c r="E29" s="3"/>
      <c r="F29" s="4"/>
      <c r="G29" s="5"/>
      <c r="H29" s="5"/>
      <c r="I29" s="5"/>
      <c r="J29" s="5"/>
    </row>
    <row r="30" spans="2:6" ht="9.75" customHeight="1">
      <c r="B30" s="120"/>
      <c r="C30" s="6"/>
      <c r="D30" s="6"/>
      <c r="E30" s="6"/>
      <c r="F30" s="7"/>
    </row>
    <row r="31" spans="2:6" ht="12.75">
      <c r="B31" s="120"/>
      <c r="C31" s="128" t="s">
        <v>149</v>
      </c>
      <c r="D31" s="129"/>
      <c r="E31" s="129"/>
      <c r="F31" s="130"/>
    </row>
    <row r="32" spans="2:6" ht="9.75" customHeight="1">
      <c r="B32" s="120"/>
      <c r="C32" s="129"/>
      <c r="D32" s="129"/>
      <c r="E32" s="129"/>
      <c r="F32" s="130"/>
    </row>
    <row r="33" spans="2:6" ht="9.75" customHeight="1">
      <c r="B33" s="120"/>
      <c r="C33" s="129"/>
      <c r="D33" s="129"/>
      <c r="E33" s="129"/>
      <c r="F33" s="130"/>
    </row>
    <row r="34" spans="2:6" ht="9.75" customHeight="1">
      <c r="B34" s="120"/>
      <c r="C34" s="129"/>
      <c r="D34" s="129"/>
      <c r="E34" s="129"/>
      <c r="F34" s="130"/>
    </row>
    <row r="35" spans="2:6" ht="9.75" customHeight="1">
      <c r="B35" s="120"/>
      <c r="C35" s="129"/>
      <c r="D35" s="129"/>
      <c r="E35" s="129"/>
      <c r="F35" s="130"/>
    </row>
    <row r="36" spans="2:6" ht="12.75">
      <c r="B36" s="120"/>
      <c r="C36" s="129"/>
      <c r="D36" s="129"/>
      <c r="E36" s="129"/>
      <c r="F36" s="130"/>
    </row>
    <row r="37" spans="2:6" ht="9.75" customHeight="1">
      <c r="B37" s="120"/>
      <c r="C37" s="129"/>
      <c r="D37" s="129"/>
      <c r="E37" s="129"/>
      <c r="F37" s="130"/>
    </row>
    <row r="38" spans="2:6" ht="9.75" customHeight="1">
      <c r="B38" s="120"/>
      <c r="C38" s="129"/>
      <c r="D38" s="129"/>
      <c r="E38" s="129"/>
      <c r="F38" s="130"/>
    </row>
    <row r="39" spans="2:6" ht="9.75" customHeight="1">
      <c r="B39" s="120"/>
      <c r="C39" s="129"/>
      <c r="D39" s="129"/>
      <c r="E39" s="129"/>
      <c r="F39" s="130"/>
    </row>
    <row r="40" spans="2:6" ht="9.75" customHeight="1">
      <c r="B40" s="120"/>
      <c r="C40" s="129"/>
      <c r="D40" s="129"/>
      <c r="E40" s="129"/>
      <c r="F40" s="130"/>
    </row>
    <row r="41" spans="2:6" ht="12.75" customHeight="1">
      <c r="B41" s="120"/>
      <c r="C41" s="129"/>
      <c r="D41" s="129"/>
      <c r="E41" s="129"/>
      <c r="F41" s="130"/>
    </row>
    <row r="42" spans="2:6" ht="9.75" customHeight="1">
      <c r="B42" s="120"/>
      <c r="C42" s="129"/>
      <c r="D42" s="129"/>
      <c r="E42" s="129"/>
      <c r="F42" s="130"/>
    </row>
    <row r="43" spans="2:6" ht="9.75" customHeight="1">
      <c r="B43" s="120"/>
      <c r="C43" s="129"/>
      <c r="D43" s="129"/>
      <c r="E43" s="129"/>
      <c r="F43" s="130"/>
    </row>
    <row r="44" spans="2:6" ht="9.75" customHeight="1">
      <c r="B44" s="120"/>
      <c r="C44" s="129"/>
      <c r="D44" s="129"/>
      <c r="E44" s="129"/>
      <c r="F44" s="130"/>
    </row>
    <row r="45" spans="2:6" ht="9.75" customHeight="1">
      <c r="B45" s="120"/>
      <c r="C45" s="129"/>
      <c r="D45" s="129"/>
      <c r="E45" s="129"/>
      <c r="F45" s="130"/>
    </row>
    <row r="46" spans="2:6" ht="12.75" customHeight="1">
      <c r="B46" s="120"/>
      <c r="C46" s="129"/>
      <c r="D46" s="129"/>
      <c r="E46" s="129"/>
      <c r="F46" s="130"/>
    </row>
    <row r="47" spans="2:6" ht="9.75" customHeight="1">
      <c r="B47" s="120"/>
      <c r="C47" s="3"/>
      <c r="D47" s="3"/>
      <c r="E47" s="3"/>
      <c r="F47" s="4"/>
    </row>
    <row r="48" spans="2:6" ht="9.75" customHeight="1">
      <c r="B48" s="120"/>
      <c r="C48" s="131" t="str">
        <f>Paramètres!$C$9&amp;""</f>
        <v>Lot n°2</v>
      </c>
      <c r="D48" s="131"/>
      <c r="E48" s="131"/>
      <c r="F48" s="132"/>
    </row>
    <row r="49" spans="2:6" ht="9.75" customHeight="1">
      <c r="B49" s="120"/>
      <c r="C49" s="131"/>
      <c r="D49" s="131"/>
      <c r="E49" s="131"/>
      <c r="F49" s="132"/>
    </row>
    <row r="50" spans="2:6" ht="9.75" customHeight="1">
      <c r="B50" s="120"/>
      <c r="C50" s="131"/>
      <c r="D50" s="131"/>
      <c r="E50" s="131"/>
      <c r="F50" s="132"/>
    </row>
    <row r="51" spans="2:6" ht="12.75" customHeight="1">
      <c r="B51" s="120"/>
      <c r="C51" s="3"/>
      <c r="D51" s="3"/>
      <c r="E51" s="3"/>
      <c r="F51" s="4"/>
    </row>
    <row r="52" spans="2:6" ht="9.75" customHeight="1">
      <c r="B52" s="120"/>
      <c r="C52" s="133" t="str">
        <f>Paramètres!$C$11&amp;""</f>
        <v>CHARPENTE - COUVERTURE - ZINGUERIE</v>
      </c>
      <c r="D52" s="133"/>
      <c r="E52" s="133"/>
      <c r="F52" s="134"/>
    </row>
    <row r="53" spans="2:6" ht="9.75" customHeight="1">
      <c r="B53" s="120"/>
      <c r="C53" s="133"/>
      <c r="D53" s="133"/>
      <c r="E53" s="133"/>
      <c r="F53" s="134"/>
    </row>
    <row r="54" spans="2:6" ht="9.75" customHeight="1">
      <c r="B54" s="120"/>
      <c r="C54" s="133"/>
      <c r="D54" s="133"/>
      <c r="E54" s="133"/>
      <c r="F54" s="134"/>
    </row>
    <row r="55" spans="2:6" ht="9.75" customHeight="1">
      <c r="B55" s="120"/>
      <c r="C55" s="133"/>
      <c r="D55" s="133"/>
      <c r="E55" s="133"/>
      <c r="F55" s="134"/>
    </row>
    <row r="56" spans="2:6" ht="12.75">
      <c r="B56" s="120"/>
      <c r="C56" s="133"/>
      <c r="D56" s="133"/>
      <c r="E56" s="133"/>
      <c r="F56" s="134"/>
    </row>
    <row r="57" spans="2:6" ht="9.75" customHeight="1">
      <c r="B57" s="120"/>
      <c r="C57" s="3"/>
      <c r="D57" s="3"/>
      <c r="E57" s="3"/>
      <c r="F57" s="4"/>
    </row>
    <row r="58" spans="2:6" ht="9.75" customHeight="1">
      <c r="B58" s="120"/>
      <c r="C58" s="3"/>
      <c r="D58" s="3"/>
      <c r="E58" s="3"/>
      <c r="F58" s="4"/>
    </row>
    <row r="59" spans="2:6" ht="9.75" customHeight="1">
      <c r="B59" s="120"/>
      <c r="C59" s="3"/>
      <c r="D59" s="3"/>
      <c r="E59" s="3"/>
      <c r="F59" s="4"/>
    </row>
    <row r="60" spans="2:6" ht="9.75" customHeight="1">
      <c r="B60" s="120"/>
      <c r="C60" s="3"/>
      <c r="D60" s="3"/>
      <c r="E60" s="3"/>
      <c r="F60" s="4"/>
    </row>
    <row r="61" spans="2:6" ht="12.75">
      <c r="B61" s="120"/>
      <c r="C61" s="3"/>
      <c r="D61" s="3"/>
      <c r="E61" s="3"/>
      <c r="F61" s="4"/>
    </row>
    <row r="62" spans="2:6" ht="9.75" customHeight="1">
      <c r="B62" s="120"/>
      <c r="C62" s="3"/>
      <c r="D62" s="3"/>
      <c r="E62" s="3"/>
      <c r="F62" s="4"/>
    </row>
    <row r="63" spans="2:6" ht="9.75" customHeight="1">
      <c r="B63" s="120"/>
      <c r="C63" s="3"/>
      <c r="D63" s="3"/>
      <c r="E63" s="3"/>
      <c r="F63" s="4"/>
    </row>
    <row r="64" spans="2:6" ht="9.75" customHeight="1">
      <c r="B64" s="120"/>
      <c r="C64" s="3"/>
      <c r="D64" s="3"/>
      <c r="E64" s="3"/>
      <c r="F64" s="4"/>
    </row>
    <row r="65" spans="2:6" ht="9.75" customHeight="1">
      <c r="B65" s="120"/>
      <c r="C65" s="3"/>
      <c r="D65" s="6"/>
      <c r="E65" s="6"/>
      <c r="F65" s="4"/>
    </row>
    <row r="66" spans="2:6" ht="9.75" customHeight="1">
      <c r="B66" s="120"/>
      <c r="C66" s="3"/>
      <c r="D66" s="6"/>
      <c r="E66" s="6"/>
      <c r="F66" s="4"/>
    </row>
    <row r="67" spans="2:6" ht="9.75" customHeight="1">
      <c r="B67" s="120"/>
      <c r="C67" s="3"/>
      <c r="D67" s="6"/>
      <c r="E67" s="6"/>
      <c r="F67" s="4"/>
    </row>
    <row r="68" spans="2:6" ht="9.75" customHeight="1">
      <c r="B68" s="120"/>
      <c r="C68" s="3"/>
      <c r="D68" s="6"/>
      <c r="E68" s="6"/>
      <c r="F68" s="4"/>
    </row>
    <row r="69" spans="2:6" ht="9.75" customHeight="1">
      <c r="B69" s="120"/>
      <c r="C69" s="3"/>
      <c r="D69" s="6"/>
      <c r="E69" s="6"/>
      <c r="F69" s="4"/>
    </row>
    <row r="70" spans="2:6" ht="15.75" customHeight="1">
      <c r="B70" s="120"/>
      <c r="C70" s="3"/>
      <c r="D70" s="6"/>
      <c r="E70" s="6"/>
      <c r="F70" s="4"/>
    </row>
    <row r="71" spans="2:6" ht="9.75" customHeight="1">
      <c r="B71" s="120"/>
      <c r="C71" s="3"/>
      <c r="D71" s="117" t="s">
        <v>0</v>
      </c>
      <c r="E71" s="117" t="str">
        <f>IF(Paramètres!$C$7&lt;&gt;"",Paramètres!$C$7,"")</f>
        <v/>
      </c>
      <c r="F71" s="4"/>
    </row>
    <row r="72" spans="2:6" ht="9.75" customHeight="1">
      <c r="B72" s="120"/>
      <c r="C72" s="3"/>
      <c r="D72" s="117"/>
      <c r="E72" s="117"/>
      <c r="F72" s="4"/>
    </row>
    <row r="73" spans="2:6" ht="9.75" customHeight="1">
      <c r="B73" s="120"/>
      <c r="C73" s="3"/>
      <c r="D73" s="117" t="s">
        <v>1</v>
      </c>
      <c r="E73" s="118" t="str">
        <f>IF(Paramètres!$C$13&lt;&gt;"",Paramètres!$C$13,"")</f>
        <v>04/06/2019</v>
      </c>
      <c r="F73" s="4"/>
    </row>
    <row r="74" spans="2:6" ht="9.75" customHeight="1">
      <c r="B74" s="120"/>
      <c r="C74" s="3"/>
      <c r="D74" s="117"/>
      <c r="E74" s="118"/>
      <c r="F74" s="4"/>
    </row>
    <row r="75" spans="2:6" ht="9.75" customHeight="1">
      <c r="B75" s="120"/>
      <c r="C75" s="3"/>
      <c r="D75" s="117" t="s">
        <v>33</v>
      </c>
      <c r="E75" s="117" t="str">
        <f>IF(Paramètres!$C$15&lt;&gt;"",Paramètres!$C$15,"")</f>
        <v/>
      </c>
      <c r="F75" s="4"/>
    </row>
    <row r="76" spans="2:6" ht="9.75" customHeight="1">
      <c r="B76" s="120"/>
      <c r="C76" s="3"/>
      <c r="D76" s="117"/>
      <c r="E76" s="117"/>
      <c r="F76" s="4"/>
    </row>
    <row r="77" spans="2:6" ht="9.75" customHeight="1">
      <c r="B77" s="120"/>
      <c r="C77" s="3"/>
      <c r="D77" s="117" t="s">
        <v>2</v>
      </c>
      <c r="E77" s="117" t="str">
        <f>IF(Paramètres!$C$17&lt;&gt;"",Paramètres!$C$17,"")</f>
        <v/>
      </c>
      <c r="F77" s="4"/>
    </row>
    <row r="78" spans="2:6" ht="9.75" customHeight="1">
      <c r="B78" s="120"/>
      <c r="C78" s="3"/>
      <c r="D78" s="117"/>
      <c r="E78" s="117"/>
      <c r="F78" s="4"/>
    </row>
    <row r="79" spans="2:6" ht="9.75" customHeight="1">
      <c r="B79" s="120"/>
      <c r="C79" s="3"/>
      <c r="D79" s="6"/>
      <c r="E79" s="6"/>
      <c r="F79" s="4"/>
    </row>
    <row r="80" spans="2:6" ht="9.75" customHeight="1">
      <c r="B80" s="120"/>
      <c r="C80" s="3"/>
      <c r="D80" s="6"/>
      <c r="E80" s="6"/>
      <c r="F80" s="4"/>
    </row>
    <row r="81" spans="2:6" ht="9.75" customHeight="1">
      <c r="B81" s="120"/>
      <c r="C81" s="3"/>
      <c r="D81" s="6"/>
      <c r="E81" s="6"/>
      <c r="F81" s="4"/>
    </row>
    <row r="82" spans="2:6" ht="9.75" customHeight="1">
      <c r="B82" s="120"/>
      <c r="C82" s="3"/>
      <c r="D82" s="3"/>
      <c r="E82" s="3"/>
      <c r="F82" s="4"/>
    </row>
    <row r="83" spans="2:6" ht="9.75" customHeight="1">
      <c r="B83" s="120"/>
      <c r="C83" s="3"/>
      <c r="D83" s="3"/>
      <c r="E83" s="3"/>
      <c r="F83" s="4"/>
    </row>
    <row r="84" spans="2:6" ht="9.75" customHeight="1">
      <c r="B84" s="121"/>
      <c r="C84" s="8"/>
      <c r="D84" s="8"/>
      <c r="E84" s="8"/>
      <c r="F84" s="25"/>
    </row>
    <row r="696" ht="12.75">
      <c r="C696" s="10"/>
    </row>
  </sheetData>
  <sheetProtection algorithmName="SHA-512" hashValue="lWxWlcRicIocV0lpqySGA3+8vBTuOyC2npeN1X/C67/7JielPPwlSjbuVrUjOmY5In87L5dNfhTQQT28n1ZJug==" saltValue="dUOOg3OKsF3us/03TFSnnw==" spinCount="100000" sheet="1" objects="1" scenarios="1"/>
  <mergeCells count="16">
    <mergeCell ref="D77:D78"/>
    <mergeCell ref="E77:E78"/>
    <mergeCell ref="B1:B84"/>
    <mergeCell ref="C12:F16"/>
    <mergeCell ref="C21:F22"/>
    <mergeCell ref="C23:F24"/>
    <mergeCell ref="C25:F26"/>
    <mergeCell ref="C31:F46"/>
    <mergeCell ref="C48:F50"/>
    <mergeCell ref="C52:F56"/>
    <mergeCell ref="D75:D76"/>
    <mergeCell ref="E75:E76"/>
    <mergeCell ref="D71:D72"/>
    <mergeCell ref="E71:E72"/>
    <mergeCell ref="D73:D74"/>
    <mergeCell ref="E73:E74"/>
  </mergeCells>
  <printOptions/>
  <pageMargins left="0.24" right="0.24" top="0.34" bottom="0.49" header="0.28" footer="0.4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10">
      <selection activeCell="B26" sqref="B26"/>
    </sheetView>
  </sheetViews>
  <sheetFormatPr defaultColWidth="11.421875" defaultRowHeight="12.75"/>
  <cols>
    <col min="1" max="1" width="11.421875" style="26" customWidth="1"/>
    <col min="2" max="2" width="35.00390625" style="28" bestFit="1" customWidth="1"/>
    <col min="3" max="3" width="11.421875" style="30" customWidth="1"/>
    <col min="4" max="10" width="11.421875" style="28" customWidth="1"/>
  </cols>
  <sheetData>
    <row r="1" spans="2:10" ht="12.75">
      <c r="B1" s="27" t="s">
        <v>22</v>
      </c>
      <c r="J1" s="36" t="s">
        <v>25</v>
      </c>
    </row>
    <row r="3" spans="1:10" ht="25.5" customHeight="1">
      <c r="A3" s="26" t="s">
        <v>11</v>
      </c>
      <c r="B3" s="28" t="s">
        <v>23</v>
      </c>
      <c r="C3" s="135" t="s">
        <v>150</v>
      </c>
      <c r="D3" s="136"/>
      <c r="E3" s="136"/>
      <c r="F3" s="136"/>
      <c r="G3" s="136"/>
      <c r="H3" s="136"/>
      <c r="I3" s="136"/>
      <c r="J3" s="137"/>
    </row>
    <row r="5" spans="1:10" ht="25.5" customHeight="1">
      <c r="A5" s="26" t="s">
        <v>14</v>
      </c>
      <c r="B5" s="28" t="s">
        <v>12</v>
      </c>
      <c r="C5" s="135" t="s">
        <v>151</v>
      </c>
      <c r="D5" s="136"/>
      <c r="E5" s="136"/>
      <c r="F5" s="136"/>
      <c r="G5" s="136"/>
      <c r="H5" s="136"/>
      <c r="I5" s="136"/>
      <c r="J5" s="137"/>
    </row>
    <row r="6" spans="3:8" ht="12.75">
      <c r="C6" s="31"/>
      <c r="D6" s="37"/>
      <c r="E6" s="37"/>
      <c r="F6" s="37"/>
      <c r="G6" s="37"/>
      <c r="H6" s="37"/>
    </row>
    <row r="7" spans="1:8" ht="12.75">
      <c r="A7" s="26" t="s">
        <v>16</v>
      </c>
      <c r="B7" s="28" t="s">
        <v>34</v>
      </c>
      <c r="C7" s="115" t="s">
        <v>43</v>
      </c>
      <c r="D7" s="37"/>
      <c r="E7" s="37"/>
      <c r="F7" s="37"/>
      <c r="G7" s="37"/>
      <c r="H7" s="37"/>
    </row>
    <row r="8" spans="3:8" ht="12.75">
      <c r="C8" s="31"/>
      <c r="D8" s="37"/>
      <c r="E8" s="37"/>
      <c r="F8" s="37"/>
      <c r="G8" s="37"/>
      <c r="H8" s="37"/>
    </row>
    <row r="9" spans="1:8" ht="12.75">
      <c r="A9" s="26" t="s">
        <v>19</v>
      </c>
      <c r="B9" s="28" t="s">
        <v>18</v>
      </c>
      <c r="C9" s="115" t="s">
        <v>45</v>
      </c>
      <c r="D9" s="37"/>
      <c r="E9" s="37"/>
      <c r="F9" s="37"/>
      <c r="G9" s="37"/>
      <c r="H9" s="37"/>
    </row>
    <row r="10" spans="3:8" ht="12.75">
      <c r="C10" s="31"/>
      <c r="D10" s="37"/>
      <c r="E10" s="37"/>
      <c r="F10" s="37"/>
      <c r="G10" s="37"/>
      <c r="H10" s="37"/>
    </row>
    <row r="11" spans="1:10" ht="25.5" customHeight="1">
      <c r="A11" s="26" t="s">
        <v>20</v>
      </c>
      <c r="B11" s="28" t="s">
        <v>15</v>
      </c>
      <c r="C11" s="135" t="s">
        <v>46</v>
      </c>
      <c r="D11" s="136"/>
      <c r="E11" s="136"/>
      <c r="F11" s="136"/>
      <c r="G11" s="136"/>
      <c r="H11" s="136"/>
      <c r="I11" s="136"/>
      <c r="J11" s="137"/>
    </row>
    <row r="12" spans="3:8" ht="12.75">
      <c r="C12" s="31"/>
      <c r="D12" s="37"/>
      <c r="E12" s="37"/>
      <c r="F12" s="37"/>
      <c r="G12" s="37"/>
      <c r="H12" s="37"/>
    </row>
    <row r="13" spans="1:8" ht="12.75">
      <c r="A13" s="26" t="s">
        <v>24</v>
      </c>
      <c r="B13" s="28" t="s">
        <v>17</v>
      </c>
      <c r="C13" s="116" t="s">
        <v>152</v>
      </c>
      <c r="D13" s="37"/>
      <c r="E13" s="37"/>
      <c r="F13" s="37"/>
      <c r="G13" s="37"/>
      <c r="H13" s="37"/>
    </row>
    <row r="14" spans="3:8" ht="12.75">
      <c r="C14" s="31"/>
      <c r="D14" s="37"/>
      <c r="E14" s="37"/>
      <c r="F14" s="37"/>
      <c r="G14" s="37"/>
      <c r="H14" s="37"/>
    </row>
    <row r="15" spans="1:8" ht="12.75">
      <c r="A15" s="26" t="s">
        <v>36</v>
      </c>
      <c r="B15" s="28" t="s">
        <v>38</v>
      </c>
      <c r="C15" s="115" t="s">
        <v>43</v>
      </c>
      <c r="D15" s="37"/>
      <c r="E15" s="37"/>
      <c r="F15" s="37"/>
      <c r="G15" s="37"/>
      <c r="H15" s="37"/>
    </row>
    <row r="16" spans="3:8" ht="12.75">
      <c r="C16" s="31"/>
      <c r="D16" s="37"/>
      <c r="E16" s="37"/>
      <c r="F16" s="37"/>
      <c r="G16" s="37"/>
      <c r="H16" s="37"/>
    </row>
    <row r="17" spans="1:8" ht="12.75">
      <c r="A17" s="26" t="s">
        <v>37</v>
      </c>
      <c r="B17" s="28" t="s">
        <v>39</v>
      </c>
      <c r="C17" s="115" t="s">
        <v>43</v>
      </c>
      <c r="D17" s="37"/>
      <c r="E17" s="37"/>
      <c r="F17" s="37"/>
      <c r="G17" s="37"/>
      <c r="H17" s="37"/>
    </row>
    <row r="18" spans="3:8" ht="12.75">
      <c r="C18" s="31"/>
      <c r="D18" s="37"/>
      <c r="E18" s="37"/>
      <c r="F18" s="37"/>
      <c r="G18" s="37"/>
      <c r="H18" s="37"/>
    </row>
    <row r="19" spans="1:5" ht="12.75">
      <c r="A19" s="26" t="s">
        <v>35</v>
      </c>
      <c r="B19" s="28" t="s">
        <v>13</v>
      </c>
      <c r="C19" s="32">
        <v>0.196</v>
      </c>
      <c r="E19" s="28" t="s">
        <v>10</v>
      </c>
    </row>
    <row r="20" spans="3:5" ht="12.75">
      <c r="C20" s="33">
        <v>0.055</v>
      </c>
      <c r="E20" s="29" t="s">
        <v>21</v>
      </c>
    </row>
    <row r="21" spans="3:5" ht="12.75">
      <c r="C21" s="34">
        <v>0.2</v>
      </c>
      <c r="E21" s="29" t="s">
        <v>26</v>
      </c>
    </row>
    <row r="22" spans="3:5" ht="12.75">
      <c r="C22" s="35">
        <v>0</v>
      </c>
      <c r="E22" s="29" t="s">
        <v>27</v>
      </c>
    </row>
    <row r="24" spans="1:10" ht="12.75">
      <c r="A24" s="26">
        <v>10</v>
      </c>
      <c r="B24" s="28" t="s">
        <v>40</v>
      </c>
      <c r="C24" s="135" t="s">
        <v>43</v>
      </c>
      <c r="D24" s="136"/>
      <c r="E24" s="136"/>
      <c r="F24" s="136"/>
      <c r="G24" s="136"/>
      <c r="H24" s="136"/>
      <c r="I24" s="136"/>
      <c r="J24" s="137"/>
    </row>
    <row r="26" spans="1:3" ht="12.75">
      <c r="A26" s="26">
        <v>11</v>
      </c>
      <c r="B26" s="28" t="s">
        <v>41</v>
      </c>
      <c r="C26" s="116" t="s">
        <v>153</v>
      </c>
    </row>
    <row r="28" spans="1:10" ht="12.75">
      <c r="A28" s="26">
        <v>12</v>
      </c>
      <c r="B28" s="28" t="s">
        <v>42</v>
      </c>
      <c r="C28" s="135" t="s">
        <v>43</v>
      </c>
      <c r="D28" s="136"/>
      <c r="E28" s="136"/>
      <c r="F28" s="136"/>
      <c r="G28" s="136"/>
      <c r="H28" s="136"/>
      <c r="I28" s="136"/>
      <c r="J28" s="137"/>
    </row>
  </sheetData>
  <sheetProtection algorithmName="SHA-512" hashValue="19awdRpLaSn5fNPkXN3Ix2JPrA7cxgnFgOeZ2HZyTyy8nYsgNXNO/9G+3p2OYQ1/MywBjPjHAem167VMf9aqFg==" saltValue="l5pCqvRdGA4Dy897B/aG/w==" spinCount="100000" sheet="1" objects="1" scenarios="1"/>
  <mergeCells count="5">
    <mergeCell ref="C28:J28"/>
    <mergeCell ref="C5:J5"/>
    <mergeCell ref="C3:J3"/>
    <mergeCell ref="C11:J11"/>
    <mergeCell ref="C24:J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SBINNEN</dc:creator>
  <cp:keywords/>
  <dc:description/>
  <cp:lastModifiedBy>Utilisateur</cp:lastModifiedBy>
  <cp:lastPrinted>2006-03-31T14:34:19Z</cp:lastPrinted>
  <dcterms:created xsi:type="dcterms:W3CDTF">2005-02-10T10:20:05Z</dcterms:created>
  <dcterms:modified xsi:type="dcterms:W3CDTF">2019-06-05T09:16:54Z</dcterms:modified>
  <cp:category/>
  <cp:version/>
  <cp:contentType/>
  <cp:contentStatus/>
</cp:coreProperties>
</file>