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workbookProtection workbookAlgorithmName="SHA-512" workbookHashValue="59joZwegIYQWB9XSFT/x40V0a8hCnSUq1B93HTviyMKpMKA96XJK/ixZ+F9hmKkR35M5MZCDY8Wg+XW8//2K1A==" workbookSpinCount="100000" workbookSaltValue="nOaXHBuZUgvp96CuO4AoNw==" lockStructure="1"/>
  <bookViews>
    <workbookView xWindow="65416" yWindow="65416" windowWidth="20730" windowHeight="11160" activeTab="0"/>
  </bookViews>
  <sheets>
    <sheet name="DPGF" sheetId="1" r:id="rId1"/>
    <sheet name="Page de garde" sheetId="2" r:id="rId2"/>
    <sheet name="Paramètres" sheetId="3" r:id="rId3"/>
  </sheets>
  <definedNames>
    <definedName name="CODELOT">'Paramètres'!$C$9</definedName>
    <definedName name="DATEVALEUR">'Paramètres'!$C$13</definedName>
    <definedName name="TAUXTVA1">'Paramètres'!$C$19</definedName>
    <definedName name="TAUXTVA2">'Paramètres'!$C$20</definedName>
    <definedName name="TAUXTVA3">'Paramètres'!$C$21</definedName>
    <definedName name="TAUXTVA4">'Paramètres'!$C$22</definedName>
    <definedName name="TITREDOC">'Paramètres'!$C$3</definedName>
    <definedName name="TITREDOSSIER">'Paramètres'!$C$5</definedName>
    <definedName name="TITRELOT">'Paramètres'!$C$11</definedName>
    <definedName name="_xlnm.Print_Titles" localSheetId="0">'DPGF'!$1:$3</definedName>
  </definedNames>
  <calcPr calcId="152511"/>
  <extLst/>
</workbook>
</file>

<file path=xl/sharedStrings.xml><?xml version="1.0" encoding="utf-8"?>
<sst xmlns="http://schemas.openxmlformats.org/spreadsheetml/2006/main" count="124" uniqueCount="92">
  <si>
    <t>Dossier</t>
  </si>
  <si>
    <t>Date</t>
  </si>
  <si>
    <t>Indice</t>
  </si>
  <si>
    <t>Unité</t>
  </si>
  <si>
    <t>Qté</t>
  </si>
  <si>
    <t>Niveau</t>
  </si>
  <si>
    <t>PU H.T.</t>
  </si>
  <si>
    <t>Total H.T.</t>
  </si>
  <si>
    <t>Taux TVA</t>
  </si>
  <si>
    <t>Variante</t>
  </si>
  <si>
    <t>Notes :</t>
  </si>
  <si>
    <t>1.</t>
  </si>
  <si>
    <t>Titre du dossier :</t>
  </si>
  <si>
    <t>Taux de TVA utilisés par le récapitulatif :</t>
  </si>
  <si>
    <t>2.</t>
  </si>
  <si>
    <t>Titre du lot :</t>
  </si>
  <si>
    <t>3.</t>
  </si>
  <si>
    <t>Date de valeur du lot :</t>
  </si>
  <si>
    <t>Code du lot :</t>
  </si>
  <si>
    <t>4.</t>
  </si>
  <si>
    <t>5.</t>
  </si>
  <si>
    <t>- Le taux 0% est toujours supporté qu'il soit dans cette liste ou non</t>
  </si>
  <si>
    <t>Paramètres</t>
  </si>
  <si>
    <t>Titre du document :</t>
  </si>
  <si>
    <t>6.</t>
  </si>
  <si>
    <t>v1.3</t>
  </si>
  <si>
    <t>- En dehors du taux 0%, vous pouvez renseigner au maximum 4 taux différents</t>
  </si>
  <si>
    <t>- Si votre lot contient plus de 4 taux différents, ou contient de la TVA proportionnelle, vous devez modifier manuellement la formule de calcul de TVA et de TTC dans le récapitulatif</t>
  </si>
  <si>
    <t>Taux TVA valide</t>
  </si>
  <si>
    <t>Ouvrage 9 totalisé</t>
  </si>
  <si>
    <t>Taux validé des ouvrages 9 totalisés (pour récap du lot)</t>
  </si>
  <si>
    <t>Code</t>
  </si>
  <si>
    <t>Titre / Descriptif</t>
  </si>
  <si>
    <t>Phase</t>
  </si>
  <si>
    <t>Code du dossier :</t>
  </si>
  <si>
    <t>9.</t>
  </si>
  <si>
    <t>7.</t>
  </si>
  <si>
    <t>8.</t>
  </si>
  <si>
    <t>Phase :</t>
  </si>
  <si>
    <t>Indice :</t>
  </si>
  <si>
    <t>Rue du dossier</t>
  </si>
  <si>
    <t>Code postal et ville du dossier</t>
  </si>
  <si>
    <t>Parcelle du dossier</t>
  </si>
  <si>
    <t/>
  </si>
  <si>
    <t>2</t>
  </si>
  <si>
    <t>Lot n°3</t>
  </si>
  <si>
    <t>MENUISERIES EXTERIEURES</t>
  </si>
  <si>
    <t>3</t>
  </si>
  <si>
    <t>3.2</t>
  </si>
  <si>
    <t>DESCRIPTIF DES OUVRAGES</t>
  </si>
  <si>
    <t>4</t>
  </si>
  <si>
    <t>3.2.1</t>
  </si>
  <si>
    <t>Dépose fenêtre existante</t>
  </si>
  <si>
    <t>L</t>
  </si>
  <si>
    <t>Localisation : 
Fenêtre au droit de l'extension</t>
  </si>
  <si>
    <t>9</t>
  </si>
  <si>
    <t>3.2.1.1</t>
  </si>
  <si>
    <t>Dimension 1.15 x 1.20 mht</t>
  </si>
  <si>
    <t>U</t>
  </si>
  <si>
    <t>Totalisé</t>
  </si>
  <si>
    <t>9.&amp;</t>
  </si>
  <si>
    <t>4.&amp;</t>
  </si>
  <si>
    <t>Total du sous-chapitre Dépose fenêtre existante</t>
  </si>
  <si>
    <t>3.2.2</t>
  </si>
  <si>
    <t>Ensemble vitré extérieur</t>
  </si>
  <si>
    <t>3.2.2.1</t>
  </si>
  <si>
    <t>Porte d'entrée:  1.00 x 2.10 mht / 0.90m de passage minimum</t>
  </si>
  <si>
    <t>3.2.2.2</t>
  </si>
  <si>
    <t>Châssis fixes: 1.00 x 2.10 mht, de part et d'autre de la porte</t>
  </si>
  <si>
    <t>3.2.2.3</t>
  </si>
  <si>
    <t>Fenêtre oscillo-battante / vitrage dépoli: 0.60 x 0.75 mht, avec grille de protection</t>
  </si>
  <si>
    <t>5</t>
  </si>
  <si>
    <t>3.2.2.4</t>
  </si>
  <si>
    <t>Vitrophanie</t>
  </si>
  <si>
    <t>Localisation : 
Façade principale</t>
  </si>
  <si>
    <t>3.2.2.4.1</t>
  </si>
  <si>
    <t>5.&amp;</t>
  </si>
  <si>
    <t>Total du sous-chapitre Vitrophanie</t>
  </si>
  <si>
    <t>Total du sous-chapitre Ensemble vitré extérieur</t>
  </si>
  <si>
    <t>3.&amp;</t>
  </si>
  <si>
    <t>Total du chapitre DESCRIPTIF DES OUVRAGES</t>
  </si>
  <si>
    <t>2.&amp;</t>
  </si>
  <si>
    <t>Total du lot MENUISERIES EXTERIEURES</t>
  </si>
  <si>
    <t>Total HT :</t>
  </si>
  <si>
    <t>Total TVA :</t>
  </si>
  <si>
    <t>Total TTC :</t>
  </si>
  <si>
    <t xml:space="preserve">
MAITRE D'OEUVRE : 
        ATELIER THIERRY DUBUC
        730 Montée du Plâtre
        38590 BRION
        Tél : 04 76 93 45 60</t>
  </si>
  <si>
    <t xml:space="preserve">MAITRE D'OUVRAGE : 
Mairie de CHASSELAY
107 rue de la Mairie
38470 CHASSELAY
</t>
  </si>
  <si>
    <t>D.P.G.F.</t>
  </si>
  <si>
    <t>MISE EN ACCESSIBILITE DE LA SALLE DU 3ème AGE ET DU CIMETIERE</t>
  </si>
  <si>
    <t>04/06/2019</t>
  </si>
  <si>
    <t>38470 CHASSELAY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</si>
</sst>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5"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ck"/>
      <right style="thick"/>
      <top style="thick"/>
      <bottom style="thick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Fill="1"/>
    <xf numFmtId="0" fontId="0" fillId="0" borderId="0" xfId="0" quotePrefix="1"/>
    <xf numFmtId="0" fontId="0" fillId="0" borderId="0" xfId="0" applyFont="1" applyFill="1"/>
    <xf numFmtId="0" fontId="5" fillId="0" borderId="0" xfId="0" applyFont="1" applyBorder="1"/>
    <xf numFmtId="0" fontId="5" fillId="0" borderId="4" xfId="0" applyFont="1" applyBorder="1" applyAlignment="1">
      <alignment horizontal="left"/>
    </xf>
    <xf numFmtId="0" fontId="5" fillId="0" borderId="5" xfId="0" applyFont="1" applyBorder="1"/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wrapText="1"/>
    </xf>
    <xf numFmtId="4" fontId="5" fillId="0" borderId="0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5" xfId="0" applyFont="1" applyBorder="1"/>
    <xf numFmtId="0" fontId="5" fillId="0" borderId="0" xfId="0" applyFont="1" applyBorder="1"/>
    <xf numFmtId="0" fontId="0" fillId="0" borderId="7" xfId="0" applyFont="1" applyBorder="1"/>
    <xf numFmtId="0" fontId="0" fillId="0" borderId="0" xfId="0" applyAlignment="1">
      <alignment horizontal="right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 quotePrefix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10" fontId="0" fillId="0" borderId="8" xfId="0" applyNumberFormat="1" applyBorder="1" applyAlignment="1">
      <alignment horizontal="right" vertical="top"/>
    </xf>
    <xf numFmtId="10" fontId="0" fillId="0" borderId="5" xfId="0" applyNumberFormat="1" applyBorder="1" applyAlignment="1">
      <alignment horizontal="right" vertical="top"/>
    </xf>
    <xf numFmtId="9" fontId="0" fillId="0" borderId="5" xfId="0" applyNumberFormat="1" applyBorder="1" applyAlignment="1">
      <alignment horizontal="right" vertical="top"/>
    </xf>
    <xf numFmtId="9" fontId="0" fillId="0" borderId="9" xfId="0" applyNumberForma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4" xfId="0" applyFont="1" applyBorder="1"/>
    <xf numFmtId="10" fontId="5" fillId="0" borderId="5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10" fontId="6" fillId="0" borderId="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/>
    <xf numFmtId="10" fontId="5" fillId="0" borderId="3" xfId="0" applyNumberFormat="1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0" xfId="0" applyFont="1" applyBorder="1" applyAlignment="1" quotePrefix="1">
      <alignment horizontal="left"/>
    </xf>
    <xf numFmtId="0" fontId="6" fillId="0" borderId="0" xfId="0" applyFont="1"/>
    <xf numFmtId="0" fontId="2" fillId="0" borderId="11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wrapText="1"/>
    </xf>
    <xf numFmtId="4" fontId="2" fillId="0" borderId="5" xfId="0" applyNumberFormat="1" applyFont="1" applyBorder="1" applyAlignment="1">
      <alignment horizontal="right"/>
    </xf>
    <xf numFmtId="0" fontId="10" fillId="0" borderId="5" xfId="0" applyFont="1" applyBorder="1"/>
    <xf numFmtId="10" fontId="2" fillId="0" borderId="5" xfId="0" applyNumberFormat="1" applyFont="1" applyBorder="1" applyAlignment="1">
      <alignment horizontal="right"/>
    </xf>
    <xf numFmtId="0" fontId="2" fillId="0" borderId="3" xfId="0" applyFont="1" applyBorder="1"/>
    <xf numFmtId="10" fontId="2" fillId="0" borderId="3" xfId="0" applyNumberFormat="1" applyFont="1" applyBorder="1"/>
    <xf numFmtId="0" fontId="10" fillId="0" borderId="0" xfId="0" applyFont="1"/>
    <xf numFmtId="0" fontId="2" fillId="0" borderId="0" xfId="0" applyFont="1"/>
    <xf numFmtId="0" fontId="2" fillId="0" borderId="11" xfId="0" applyFont="1" applyBorder="1" applyAlignment="1" quotePrefix="1">
      <alignment horizontal="left"/>
    </xf>
    <xf numFmtId="0" fontId="2" fillId="0" borderId="5" xfId="0" applyFont="1" applyBorder="1" quotePrefix="1"/>
    <xf numFmtId="0" fontId="2" fillId="0" borderId="5" xfId="0" applyFont="1" applyBorder="1" applyAlignment="1" quotePrefix="1">
      <alignment wrapText="1"/>
    </xf>
    <xf numFmtId="0" fontId="11" fillId="0" borderId="0" xfId="0" applyFont="1"/>
    <xf numFmtId="0" fontId="12" fillId="0" borderId="0" xfId="0" applyFont="1"/>
    <xf numFmtId="0" fontId="12" fillId="0" borderId="5" xfId="0" applyFont="1" applyBorder="1"/>
    <xf numFmtId="4" fontId="12" fillId="0" borderId="5" xfId="0" applyNumberFormat="1" applyFont="1" applyBorder="1" applyAlignment="1">
      <alignment horizontal="right"/>
    </xf>
    <xf numFmtId="0" fontId="11" fillId="0" borderId="5" xfId="0" applyFont="1" applyBorder="1"/>
    <xf numFmtId="10" fontId="12" fillId="0" borderId="5" xfId="0" applyNumberFormat="1" applyFont="1" applyBorder="1" applyAlignment="1">
      <alignment horizontal="right"/>
    </xf>
    <xf numFmtId="0" fontId="12" fillId="0" borderId="3" xfId="0" applyFont="1" applyBorder="1"/>
    <xf numFmtId="10" fontId="12" fillId="0" borderId="3" xfId="0" applyNumberFormat="1" applyFont="1" applyBorder="1"/>
    <xf numFmtId="0" fontId="12" fillId="0" borderId="11" xfId="0" applyFont="1" applyBorder="1" applyAlignment="1" quotePrefix="1">
      <alignment horizontal="left"/>
    </xf>
    <xf numFmtId="0" fontId="12" fillId="0" borderId="5" xfId="0" applyFont="1" applyBorder="1" quotePrefix="1"/>
    <xf numFmtId="0" fontId="12" fillId="0" borderId="5" xfId="0" applyFont="1" applyBorder="1" applyAlignment="1" quotePrefix="1">
      <alignment wrapText="1"/>
    </xf>
    <xf numFmtId="0" fontId="6" fillId="0" borderId="11" xfId="0" applyFont="1" applyBorder="1" applyAlignment="1">
      <alignment horizontal="left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4" fontId="6" fillId="0" borderId="5" xfId="0" applyNumberFormat="1" applyFont="1" applyBorder="1" applyAlignment="1">
      <alignment horizontal="right"/>
    </xf>
    <xf numFmtId="0" fontId="8" fillId="0" borderId="5" xfId="0" applyFont="1" applyBorder="1"/>
    <xf numFmtId="10" fontId="6" fillId="0" borderId="5" xfId="0" applyNumberFormat="1" applyFont="1" applyBorder="1" applyAlignment="1">
      <alignment horizontal="right"/>
    </xf>
    <xf numFmtId="0" fontId="6" fillId="0" borderId="3" xfId="0" applyFont="1" applyBorder="1"/>
    <xf numFmtId="10" fontId="6" fillId="0" borderId="3" xfId="0" applyNumberFormat="1" applyFont="1" applyBorder="1"/>
    <xf numFmtId="0" fontId="6" fillId="0" borderId="11" xfId="0" applyFont="1" applyBorder="1" applyAlignment="1" quotePrefix="1">
      <alignment horizontal="left"/>
    </xf>
    <xf numFmtId="0" fontId="6" fillId="0" borderId="5" xfId="0" applyFont="1" applyBorder="1" quotePrefix="1"/>
    <xf numFmtId="0" fontId="6" fillId="0" borderId="5" xfId="0" applyFont="1" applyBorder="1" applyAlignment="1" quotePrefix="1">
      <alignment wrapText="1"/>
    </xf>
    <xf numFmtId="0" fontId="5" fillId="0" borderId="11" xfId="0" applyFont="1" applyBorder="1" applyAlignment="1" quotePrefix="1">
      <alignment horizontal="left"/>
    </xf>
    <xf numFmtId="0" fontId="5" fillId="0" borderId="5" xfId="0" applyFont="1" applyBorder="1" applyAlignment="1" quotePrefix="1">
      <alignment wrapText="1"/>
    </xf>
    <xf numFmtId="0" fontId="5" fillId="0" borderId="5" xfId="0" applyFont="1" applyBorder="1" quotePrefix="1"/>
    <xf numFmtId="3" fontId="5" fillId="0" borderId="5" xfId="0" applyNumberFormat="1" applyFont="1" applyBorder="1"/>
    <xf numFmtId="4" fontId="5" fillId="0" borderId="12" xfId="0" applyNumberFormat="1" applyFont="1" applyBorder="1" applyAlignment="1" applyProtection="1">
      <alignment horizontal="right"/>
      <protection locked="0"/>
    </xf>
    <xf numFmtId="0" fontId="7" fillId="0" borderId="5" xfId="0" applyFont="1" applyBorder="1" quotePrefix="1"/>
    <xf numFmtId="0" fontId="13" fillId="0" borderId="11" xfId="0" applyFont="1" applyBorder="1" applyAlignment="1">
      <alignment horizontal="left"/>
    </xf>
    <xf numFmtId="0" fontId="13" fillId="0" borderId="5" xfId="0" applyFont="1" applyBorder="1"/>
    <xf numFmtId="0" fontId="13" fillId="0" borderId="5" xfId="0" applyFont="1" applyBorder="1" applyAlignment="1">
      <alignment wrapText="1"/>
    </xf>
    <xf numFmtId="4" fontId="13" fillId="0" borderId="5" xfId="0" applyNumberFormat="1" applyFont="1" applyBorder="1" applyAlignment="1">
      <alignment horizontal="right"/>
    </xf>
    <xf numFmtId="0" fontId="14" fillId="0" borderId="5" xfId="0" applyFont="1" applyBorder="1"/>
    <xf numFmtId="10" fontId="13" fillId="0" borderId="5" xfId="0" applyNumberFormat="1" applyFont="1" applyBorder="1" applyAlignment="1">
      <alignment horizontal="right"/>
    </xf>
    <xf numFmtId="0" fontId="13" fillId="0" borderId="3" xfId="0" applyFont="1" applyBorder="1"/>
    <xf numFmtId="10" fontId="13" fillId="0" borderId="3" xfId="0" applyNumberFormat="1" applyFont="1" applyBorder="1"/>
    <xf numFmtId="0" fontId="14" fillId="0" borderId="0" xfId="0" applyFont="1"/>
    <xf numFmtId="0" fontId="13" fillId="0" borderId="0" xfId="0" applyFont="1"/>
    <xf numFmtId="0" fontId="13" fillId="0" borderId="11" xfId="0" applyFont="1" applyBorder="1" applyAlignment="1" quotePrefix="1">
      <alignment horizontal="left"/>
    </xf>
    <xf numFmtId="0" fontId="13" fillId="0" borderId="5" xfId="0" applyFont="1" applyBorder="1" quotePrefix="1"/>
    <xf numFmtId="0" fontId="13" fillId="0" borderId="5" xfId="0" applyFont="1" applyBorder="1" applyAlignment="1" quotePrefix="1">
      <alignment wrapText="1"/>
    </xf>
    <xf numFmtId="0" fontId="6" fillId="0" borderId="8" xfId="0" applyFont="1" applyBorder="1" applyAlignment="1" quotePrefix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quotePrefix="1"/>
    <xf numFmtId="0" fontId="6" fillId="0" borderId="9" xfId="0" applyFont="1" applyBorder="1"/>
    <xf numFmtId="0" fontId="6" fillId="0" borderId="13" xfId="0" applyFont="1" applyBorder="1" applyAlignment="1" quotePrefix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 quotePrefix="1">
      <alignment wrapText="1"/>
    </xf>
    <xf numFmtId="0" fontId="6" fillId="0" borderId="14" xfId="0" applyFont="1" applyBorder="1" applyAlignment="1" quotePrefix="1">
      <alignment wrapText="1"/>
    </xf>
    <xf numFmtId="0" fontId="6" fillId="0" borderId="1" xfId="0" applyFont="1" applyBorder="1"/>
    <xf numFmtId="0" fontId="6" fillId="0" borderId="0" xfId="0" applyFont="1" applyBorder="1"/>
    <xf numFmtId="0" fontId="6" fillId="0" borderId="4" xfId="0" applyFont="1" applyBorder="1"/>
    <xf numFmtId="4" fontId="6" fillId="0" borderId="3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0" fontId="8" fillId="0" borderId="8" xfId="0" applyFont="1" applyBorder="1"/>
    <xf numFmtId="0" fontId="8" fillId="0" borderId="9" xfId="0" applyFont="1" applyBorder="1"/>
    <xf numFmtId="10" fontId="6" fillId="0" borderId="8" xfId="0" applyNumberFormat="1" applyFont="1" applyBorder="1" applyAlignment="1">
      <alignment horizontal="right"/>
    </xf>
    <xf numFmtId="10" fontId="6" fillId="0" borderId="9" xfId="0" applyNumberFormat="1" applyFont="1" applyBorder="1" applyAlignment="1">
      <alignment horizontal="right"/>
    </xf>
    <xf numFmtId="0" fontId="0" fillId="0" borderId="6" xfId="0" applyBorder="1" applyAlignment="1" quotePrefix="1">
      <alignment horizontal="left" vertical="top"/>
    </xf>
    <xf numFmtId="164" fontId="0" fillId="0" borderId="6" xfId="0" applyNumberFormat="1" applyBorder="1" applyAlignment="1" quotePrefix="1">
      <alignment horizontal="center" vertical="top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1" fillId="2" borderId="13" xfId="0" applyFont="1" applyFill="1" applyBorder="1" applyAlignment="1" quotePrefix="1">
      <alignment horizontal="left" wrapText="1"/>
    </xf>
    <xf numFmtId="0" fontId="1" fillId="2" borderId="11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 quotePrefix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10" xfId="0" applyBorder="1" applyAlignment="1" quotePrefix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 val="0"/>
        <i val="0"/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FDFD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58</xdr:row>
      <xdr:rowOff>66675</xdr:rowOff>
    </xdr:from>
    <xdr:to>
      <xdr:col>5</xdr:col>
      <xdr:colOff>1047750</xdr:colOff>
      <xdr:row>64</xdr:row>
      <xdr:rowOff>104775</xdr:rowOff>
    </xdr:to>
    <xdr:sp macro="" textlink="Paramètres!$C$3">
      <xdr:nvSpPr>
        <xdr:cNvPr id="3073" name="AutoShape 1"/>
        <xdr:cNvSpPr>
          <a:spLocks noChangeArrowheads="1" noTextEdit="1"/>
        </xdr:cNvSpPr>
      </xdr:nvSpPr>
      <xdr:spPr bwMode="auto">
        <a:xfrm>
          <a:off x="2876550" y="7705725"/>
          <a:ext cx="3781425" cy="819150"/>
        </a:xfrm>
        <a:prstGeom prst="roundRect">
          <a:avLst>
            <a:gd name="adj" fmla="val 16667"/>
          </a:avLst>
        </a:prstGeom>
        <a:solidFill>
          <a:srgbClr val="DFDFDF"/>
        </a:solidFill>
        <a:ln w="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fld id="{957497C8-3665-4615-8F6C-F1F1DD6E4A1F}" type="TxLink">
            <a:rPr lang="fr-FR"/>
            <a:pPr algn="ctr" rtl="0">
              <a:defRPr sz="1000"/>
            </a:pPr>
            <a:t>D.P.G.F.</a:t>
          </a:fld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74</xdr:row>
      <xdr:rowOff>76200</xdr:rowOff>
    </xdr:from>
    <xdr:to>
      <xdr:col>5</xdr:col>
      <xdr:colOff>742950</xdr:colOff>
      <xdr:row>80</xdr:row>
      <xdr:rowOff>114300</xdr:rowOff>
    </xdr:to>
    <xdr:sp macro="" textlink="F91">
      <xdr:nvSpPr>
        <xdr:cNvPr id="2049" name="AutoShape 1"/>
        <xdr:cNvSpPr>
          <a:spLocks noChangeArrowheads="1" noTextEdit="1"/>
        </xdr:cNvSpPr>
      </xdr:nvSpPr>
      <xdr:spPr bwMode="auto">
        <a:xfrm>
          <a:off x="3629025" y="12544425"/>
          <a:ext cx="2495550" cy="1009650"/>
        </a:xfrm>
        <a:prstGeom prst="roundRect">
          <a:avLst>
            <a:gd name="adj" fmla="val 16667"/>
          </a:avLst>
        </a:prstGeom>
        <a:solidFill>
          <a:srgbClr val="DFDFDF"/>
        </a:solidFill>
        <a:ln w="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fld id="{964A7AE8-7453-4760-B3A2-C0EAE6902ABF}" type="TxLink">
            <a:rPr lang="fr-FR"/>
            <a:pPr algn="ctr" rtl="0">
              <a:defRPr sz="1000"/>
            </a:pPr>
            <a:t> </a:t>
          </a:fld>
          <a:endParaRPr lang="fr-FR"/>
        </a:p>
      </xdr:txBody>
    </xdr:sp>
    <xdr:clientData/>
  </xdr:twoCellAnchor>
  <xdr:twoCellAnchor>
    <xdr:from>
      <xdr:col>2</xdr:col>
      <xdr:colOff>533400</xdr:colOff>
      <xdr:row>74</xdr:row>
      <xdr:rowOff>76200</xdr:rowOff>
    </xdr:from>
    <xdr:to>
      <xdr:col>5</xdr:col>
      <xdr:colOff>742950</xdr:colOff>
      <xdr:row>80</xdr:row>
      <xdr:rowOff>114300</xdr:rowOff>
    </xdr:to>
    <xdr:sp macro="" textlink="F91">
      <xdr:nvSpPr>
        <xdr:cNvPr id="2050" name="AutoShape 2"/>
        <xdr:cNvSpPr>
          <a:spLocks noChangeArrowheads="1" noTextEdit="1"/>
        </xdr:cNvSpPr>
      </xdr:nvSpPr>
      <xdr:spPr bwMode="auto">
        <a:xfrm>
          <a:off x="3629025" y="12544425"/>
          <a:ext cx="2495550" cy="1009650"/>
        </a:xfrm>
        <a:prstGeom prst="roundRect">
          <a:avLst>
            <a:gd name="adj" fmla="val 16667"/>
          </a:avLst>
        </a:prstGeom>
        <a:solidFill>
          <a:srgbClr val="DFDFDF"/>
        </a:solidFill>
        <a:ln w="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fld id="{3548A4C0-7427-4A22-8C2A-06939B9BE738}" type="TxLink">
            <a:rPr lang="fr-FR"/>
            <a:pPr algn="ctr" rtl="0">
              <a:defRPr sz="1000"/>
            </a:pPr>
            <a:t> </a:t>
          </a:fld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tabSelected="1" workbookViewId="0" topLeftCell="B1">
      <selection activeCell="B1" sqref="B1"/>
    </sheetView>
  </sheetViews>
  <sheetFormatPr defaultColWidth="11.421875" defaultRowHeight="12.75"/>
  <cols>
    <col min="1" max="1" width="7.28125" style="39" hidden="1" customWidth="1"/>
    <col min="2" max="2" width="10.7109375" style="14" customWidth="1"/>
    <col min="3" max="3" width="55.7109375" style="16" customWidth="1"/>
    <col min="4" max="4" width="5.7109375" style="14" customWidth="1"/>
    <col min="5" max="5" width="9.7109375" style="14" customWidth="1"/>
    <col min="6" max="7" width="11.421875" style="18" customWidth="1"/>
    <col min="8" max="8" width="9.00390625" style="23" customWidth="1"/>
    <col min="9" max="9" width="9.8515625" style="41" customWidth="1"/>
    <col min="10" max="10" width="12.8515625" style="48" hidden="1" customWidth="1"/>
    <col min="11" max="11" width="14.00390625" style="49" hidden="1" customWidth="1"/>
    <col min="12" max="12" width="16.140625" style="47" hidden="1" customWidth="1"/>
    <col min="13" max="13" width="0.42578125" style="42" customWidth="1"/>
  </cols>
  <sheetData>
    <row r="1" spans="1:12" ht="12.75">
      <c r="A1" s="50" t="s">
        <v>43</v>
      </c>
      <c r="B1" s="12" t="str">
        <f>Paramètres!$C$5&amp;""</f>
        <v>MISE EN ACCESSIBILITE DE LA SALLE DU 3ème AGE ET DU CIMETIERE</v>
      </c>
      <c r="C1" s="15"/>
      <c r="D1" s="12"/>
      <c r="E1" s="12"/>
      <c r="F1" s="17"/>
      <c r="G1" s="17"/>
      <c r="H1" s="24"/>
      <c r="I1" s="45" t="str">
        <f>Paramètres!$C$9&amp;" "&amp;Paramètres!$C$11</f>
        <v>Lot n°3 MENUISERIES EXTERIEURES</v>
      </c>
      <c r="J1" s="46"/>
      <c r="K1" s="46"/>
      <c r="L1" s="46"/>
    </row>
    <row r="2" spans="1:12" ht="12.75">
      <c r="A2" s="13"/>
      <c r="B2" s="40"/>
      <c r="C2" s="15"/>
      <c r="D2" s="12"/>
      <c r="E2" s="12"/>
      <c r="F2" s="17"/>
      <c r="G2" s="17"/>
      <c r="H2" s="24"/>
      <c r="I2" s="45" t="str">
        <f>Paramètres!$C$13&amp;""</f>
        <v>04/06/2019</v>
      </c>
      <c r="J2" s="46"/>
      <c r="K2" s="46"/>
      <c r="L2" s="46"/>
    </row>
    <row r="3" spans="1:13" s="21" customFormat="1" ht="25.5" customHeight="1">
      <c r="A3" s="38" t="s">
        <v>5</v>
      </c>
      <c r="B3" s="19" t="s">
        <v>31</v>
      </c>
      <c r="C3" s="19" t="s">
        <v>32</v>
      </c>
      <c r="D3" s="19" t="s">
        <v>3</v>
      </c>
      <c r="E3" s="19" t="s">
        <v>4</v>
      </c>
      <c r="F3" s="20" t="s">
        <v>6</v>
      </c>
      <c r="G3" s="20" t="s">
        <v>7</v>
      </c>
      <c r="H3" s="22" t="s">
        <v>9</v>
      </c>
      <c r="I3" s="44" t="s">
        <v>8</v>
      </c>
      <c r="J3" s="22" t="s">
        <v>28</v>
      </c>
      <c r="K3" s="22" t="s">
        <v>29</v>
      </c>
      <c r="L3" s="44" t="s">
        <v>30</v>
      </c>
      <c r="M3" s="43"/>
    </row>
    <row r="4" spans="1:13" s="61" customFormat="1" ht="18">
      <c r="A4" s="52"/>
      <c r="B4" s="53"/>
      <c r="C4" s="54"/>
      <c r="D4" s="53"/>
      <c r="E4" s="53"/>
      <c r="F4" s="55"/>
      <c r="G4" s="55"/>
      <c r="H4" s="56"/>
      <c r="I4" s="57"/>
      <c r="J4" s="58"/>
      <c r="K4" s="53"/>
      <c r="L4" s="59"/>
      <c r="M4" s="60"/>
    </row>
    <row r="5" spans="1:13" s="61" customFormat="1" ht="18">
      <c r="A5" s="62" t="s">
        <v>44</v>
      </c>
      <c r="B5" s="63" t="s">
        <v>45</v>
      </c>
      <c r="C5" s="64" t="s">
        <v>46</v>
      </c>
      <c r="D5" s="53"/>
      <c r="E5" s="53"/>
      <c r="F5" s="55"/>
      <c r="G5" s="55"/>
      <c r="H5" s="56"/>
      <c r="I5" s="57"/>
      <c r="J5" s="58"/>
      <c r="K5" s="53"/>
      <c r="L5" s="59"/>
      <c r="M5" s="60"/>
    </row>
    <row r="6" spans="1:13" s="61" customFormat="1" ht="18">
      <c r="A6" s="52"/>
      <c r="B6" s="53"/>
      <c r="C6" s="54"/>
      <c r="D6" s="53"/>
      <c r="E6" s="53"/>
      <c r="F6" s="55"/>
      <c r="G6" s="55"/>
      <c r="H6" s="56"/>
      <c r="I6" s="57"/>
      <c r="J6" s="58"/>
      <c r="K6" s="53"/>
      <c r="L6" s="59"/>
      <c r="M6" s="60"/>
    </row>
    <row r="7" spans="1:13" s="66" customFormat="1" ht="12.75">
      <c r="A7" s="73" t="s">
        <v>47</v>
      </c>
      <c r="B7" s="74" t="s">
        <v>48</v>
      </c>
      <c r="C7" s="75" t="s">
        <v>49</v>
      </c>
      <c r="D7" s="67"/>
      <c r="E7" s="67"/>
      <c r="F7" s="68"/>
      <c r="G7" s="68"/>
      <c r="H7" s="69"/>
      <c r="I7" s="70"/>
      <c r="J7" s="71"/>
      <c r="K7" s="67"/>
      <c r="L7" s="72"/>
      <c r="M7" s="65"/>
    </row>
    <row r="8" spans="1:13" s="51" customFormat="1" ht="12.75">
      <c r="A8" s="84" t="s">
        <v>50</v>
      </c>
      <c r="B8" s="85" t="s">
        <v>51</v>
      </c>
      <c r="C8" s="86" t="s">
        <v>52</v>
      </c>
      <c r="D8" s="77"/>
      <c r="E8" s="77"/>
      <c r="F8" s="79"/>
      <c r="G8" s="79"/>
      <c r="H8" s="80"/>
      <c r="I8" s="81"/>
      <c r="J8" s="82"/>
      <c r="K8" s="77"/>
      <c r="L8" s="83"/>
      <c r="M8" s="42"/>
    </row>
    <row r="9" spans="1:3" ht="23.25" thickBot="1">
      <c r="A9" s="87" t="s">
        <v>53</v>
      </c>
      <c r="C9" s="88" t="s">
        <v>54</v>
      </c>
    </row>
    <row r="10" spans="1:13" ht="14.25" thickBot="1" thickTop="1">
      <c r="A10" s="87" t="s">
        <v>55</v>
      </c>
      <c r="B10" s="89" t="s">
        <v>56</v>
      </c>
      <c r="C10" s="88" t="s">
        <v>57</v>
      </c>
      <c r="D10" s="89" t="s">
        <v>58</v>
      </c>
      <c r="E10" s="90">
        <v>1</v>
      </c>
      <c r="F10" s="91"/>
      <c r="G10" s="91" t="str">
        <f>IF(ISBLANK(F10),"",ROUND(E10*ROUND(F10,2),2))</f>
        <v/>
      </c>
      <c r="H10" s="92" t="s">
        <v>59</v>
      </c>
      <c r="I10" s="41">
        <v>0.2</v>
      </c>
      <c r="J10" s="48" t="b">
        <f>IF(AND(COUNTIF(TAUXTVA1:TAUXTVA4,I10)=0,I10&lt;&gt;0),FALSE,IF(ISBLANK(I10),FALSE,TRUE))</f>
        <v>1</v>
      </c>
      <c r="K10" s="49" t="b">
        <f>IF(AND(A10="9",H10&lt;&gt;"Non totalisé"),TRUE,FALSE)</f>
        <v>1</v>
      </c>
      <c r="L10" s="47">
        <f>IF(AND(K10=TRUE,J10=TRUE),I10,"")</f>
        <v>0.2</v>
      </c>
      <c r="M10" s="42" t="str">
        <f>IF(COUNTIF(TAUXTVA1:TAUXTVA4,I10)=0,"ATTENTION : Ce taux de TVA n'est pas supporté par le récapitulatif du lot.",IF(ISBLANK(I10),"ATTENTION : Il manque un taux de TVA pour cet ouvrage.",""))</f>
        <v/>
      </c>
    </row>
    <row r="11" ht="13.5" thickTop="1">
      <c r="A11" s="87" t="s">
        <v>60</v>
      </c>
    </row>
    <row r="12" spans="1:13" s="51" customFormat="1" ht="12.75">
      <c r="A12" s="84" t="s">
        <v>61</v>
      </c>
      <c r="B12" s="85" t="s">
        <v>51</v>
      </c>
      <c r="C12" s="86" t="s">
        <v>62</v>
      </c>
      <c r="D12" s="77"/>
      <c r="E12" s="77"/>
      <c r="F12" s="79"/>
      <c r="G12" s="79">
        <f>IF(COUNTIF(K8:K11,FALSE)=COUNTIF(A8:A11,"9"),SUMIF(A8:A11,"9",G8:G11),SUMIF(K8:K11,TRUE,G8:G11))</f>
        <v>0</v>
      </c>
      <c r="H12" s="23" t="str">
        <f>IF(AND(COUNTIF(A8:A11,"9")&gt;0,COUNTIF(K8:K11,FALSE)=COUNTIF(A8:A11,"9")),"Non totalisé","")</f>
        <v/>
      </c>
      <c r="I12" s="81"/>
      <c r="J12" s="82"/>
      <c r="K12" s="77"/>
      <c r="L12" s="83"/>
      <c r="M12" s="42"/>
    </row>
    <row r="13" spans="1:13" s="51" customFormat="1" ht="12.75">
      <c r="A13" s="76"/>
      <c r="B13" s="77"/>
      <c r="C13" s="78"/>
      <c r="D13" s="77"/>
      <c r="E13" s="77"/>
      <c r="F13" s="79"/>
      <c r="G13" s="79"/>
      <c r="H13" s="80"/>
      <c r="I13" s="81"/>
      <c r="J13" s="82"/>
      <c r="K13" s="77"/>
      <c r="L13" s="83"/>
      <c r="M13" s="42"/>
    </row>
    <row r="14" spans="1:13" s="51" customFormat="1" ht="13.5" thickBot="1">
      <c r="A14" s="84" t="s">
        <v>50</v>
      </c>
      <c r="B14" s="85" t="s">
        <v>63</v>
      </c>
      <c r="C14" s="86" t="s">
        <v>64</v>
      </c>
      <c r="D14" s="77"/>
      <c r="E14" s="77"/>
      <c r="F14" s="79"/>
      <c r="G14" s="79"/>
      <c r="H14" s="80"/>
      <c r="I14" s="81"/>
      <c r="J14" s="82"/>
      <c r="K14" s="77"/>
      <c r="L14" s="83"/>
      <c r="M14" s="42"/>
    </row>
    <row r="15" spans="1:13" ht="14.25" thickBot="1" thickTop="1">
      <c r="A15" s="87" t="s">
        <v>55</v>
      </c>
      <c r="B15" s="89" t="s">
        <v>65</v>
      </c>
      <c r="C15" s="88" t="s">
        <v>66</v>
      </c>
      <c r="D15" s="89" t="s">
        <v>58</v>
      </c>
      <c r="E15" s="90">
        <v>1</v>
      </c>
      <c r="F15" s="91"/>
      <c r="G15" s="91" t="str">
        <f>IF(ISBLANK(F15),"",ROUND(E15*ROUND(F15,2),2))</f>
        <v/>
      </c>
      <c r="H15" s="92" t="s">
        <v>59</v>
      </c>
      <c r="I15" s="41">
        <v>0.2</v>
      </c>
      <c r="J15" s="48" t="b">
        <f>IF(AND(COUNTIF(TAUXTVA1:TAUXTVA4,I15)=0,I15&lt;&gt;0),FALSE,IF(ISBLANK(I15),FALSE,TRUE))</f>
        <v>1</v>
      </c>
      <c r="K15" s="49" t="b">
        <f>IF(AND(A15="9",H15&lt;&gt;"Non totalisé"),TRUE,FALSE)</f>
        <v>1</v>
      </c>
      <c r="L15" s="47">
        <f>IF(AND(K15=TRUE,J15=TRUE),I15,"")</f>
        <v>0.2</v>
      </c>
      <c r="M15" s="42" t="str">
        <f>IF(COUNTIF(TAUXTVA1:TAUXTVA4,I15)=0,"ATTENTION : Ce taux de TVA n'est pas supporté par le récapitulatif du lot.",IF(ISBLANK(I15),"ATTENTION : Il manque un taux de TVA pour cet ouvrage.",""))</f>
        <v/>
      </c>
    </row>
    <row r="16" ht="14.25" thickBot="1" thickTop="1">
      <c r="A16" s="87" t="s">
        <v>60</v>
      </c>
    </row>
    <row r="17" spans="1:13" ht="14.25" thickBot="1" thickTop="1">
      <c r="A17" s="87" t="s">
        <v>55</v>
      </c>
      <c r="B17" s="89" t="s">
        <v>67</v>
      </c>
      <c r="C17" s="88" t="s">
        <v>68</v>
      </c>
      <c r="D17" s="89" t="s">
        <v>58</v>
      </c>
      <c r="E17" s="90">
        <v>2</v>
      </c>
      <c r="F17" s="91"/>
      <c r="G17" s="91" t="str">
        <f>IF(ISBLANK(F17),"",ROUND(E17*ROUND(F17,2),2))</f>
        <v/>
      </c>
      <c r="H17" s="92" t="s">
        <v>59</v>
      </c>
      <c r="I17" s="41">
        <v>0.2</v>
      </c>
      <c r="J17" s="48" t="b">
        <f>IF(AND(COUNTIF(TAUXTVA1:TAUXTVA4,I17)=0,I17&lt;&gt;0),FALSE,IF(ISBLANK(I17),FALSE,TRUE))</f>
        <v>1</v>
      </c>
      <c r="K17" s="49" t="b">
        <f>IF(AND(A17="9",H17&lt;&gt;"Non totalisé"),TRUE,FALSE)</f>
        <v>1</v>
      </c>
      <c r="L17" s="47">
        <f>IF(AND(K17=TRUE,J17=TRUE),I17,"")</f>
        <v>0.2</v>
      </c>
      <c r="M17" s="42" t="str">
        <f>IF(COUNTIF(TAUXTVA1:TAUXTVA4,I17)=0,"ATTENTION : Ce taux de TVA n'est pas supporté par le récapitulatif du lot.",IF(ISBLANK(I17),"ATTENTION : Il manque un taux de TVA pour cet ouvrage.",""))</f>
        <v/>
      </c>
    </row>
    <row r="18" ht="14.25" thickBot="1" thickTop="1">
      <c r="A18" s="87" t="s">
        <v>60</v>
      </c>
    </row>
    <row r="19" spans="1:13" ht="24" thickBot="1" thickTop="1">
      <c r="A19" s="87" t="s">
        <v>55</v>
      </c>
      <c r="B19" s="89" t="s">
        <v>69</v>
      </c>
      <c r="C19" s="88" t="s">
        <v>70</v>
      </c>
      <c r="D19" s="89" t="s">
        <v>58</v>
      </c>
      <c r="E19" s="90">
        <v>1</v>
      </c>
      <c r="F19" s="91"/>
      <c r="G19" s="91" t="str">
        <f>IF(ISBLANK(F19),"",ROUND(E19*ROUND(F19,2),2))</f>
        <v/>
      </c>
      <c r="H19" s="92" t="s">
        <v>59</v>
      </c>
      <c r="I19" s="41">
        <v>0.2</v>
      </c>
      <c r="J19" s="48" t="b">
        <f>IF(AND(COUNTIF(TAUXTVA1:TAUXTVA4,I19)=0,I19&lt;&gt;0),FALSE,IF(ISBLANK(I19),FALSE,TRUE))</f>
        <v>1</v>
      </c>
      <c r="K19" s="49" t="b">
        <f>IF(AND(A19="9",H19&lt;&gt;"Non totalisé"),TRUE,FALSE)</f>
        <v>1</v>
      </c>
      <c r="L19" s="47">
        <f>IF(AND(K19=TRUE,J19=TRUE),I19,"")</f>
        <v>0.2</v>
      </c>
      <c r="M19" s="42" t="str">
        <f>IF(COUNTIF(TAUXTVA1:TAUXTVA4,I19)=0,"ATTENTION : Ce taux de TVA n'est pas supporté par le récapitulatif du lot.",IF(ISBLANK(I19),"ATTENTION : Il manque un taux de TVA pour cet ouvrage.",""))</f>
        <v/>
      </c>
    </row>
    <row r="20" ht="13.5" thickTop="1">
      <c r="A20" s="87" t="s">
        <v>60</v>
      </c>
    </row>
    <row r="21" spans="1:13" s="102" customFormat="1" ht="12">
      <c r="A21" s="103" t="s">
        <v>71</v>
      </c>
      <c r="B21" s="104" t="s">
        <v>72</v>
      </c>
      <c r="C21" s="105" t="s">
        <v>73</v>
      </c>
      <c r="D21" s="94"/>
      <c r="E21" s="94"/>
      <c r="F21" s="96"/>
      <c r="G21" s="96"/>
      <c r="H21" s="97"/>
      <c r="I21" s="98"/>
      <c r="J21" s="99"/>
      <c r="K21" s="94"/>
      <c r="L21" s="100"/>
      <c r="M21" s="101"/>
    </row>
    <row r="22" spans="1:3" ht="23.25" thickBot="1">
      <c r="A22" s="87" t="s">
        <v>53</v>
      </c>
      <c r="C22" s="88" t="s">
        <v>74</v>
      </c>
    </row>
    <row r="23" spans="1:13" ht="14.25" thickBot="1" thickTop="1">
      <c r="A23" s="87" t="s">
        <v>55</v>
      </c>
      <c r="B23" s="89" t="s">
        <v>75</v>
      </c>
      <c r="C23" s="88" t="s">
        <v>43</v>
      </c>
      <c r="D23" s="89" t="s">
        <v>58</v>
      </c>
      <c r="E23" s="90">
        <v>1</v>
      </c>
      <c r="F23" s="91"/>
      <c r="G23" s="91" t="str">
        <f>IF(ISBLANK(F23),"",ROUND(E23*ROUND(F23,2),2))</f>
        <v/>
      </c>
      <c r="H23" s="92" t="s">
        <v>59</v>
      </c>
      <c r="I23" s="41">
        <v>0.2</v>
      </c>
      <c r="J23" s="48" t="b">
        <f>IF(AND(COUNTIF(TAUXTVA1:TAUXTVA4,I23)=0,I23&lt;&gt;0),FALSE,IF(ISBLANK(I23),FALSE,TRUE))</f>
        <v>1</v>
      </c>
      <c r="K23" s="49" t="b">
        <f>IF(AND(A23="9",H23&lt;&gt;"Non totalisé"),TRUE,FALSE)</f>
        <v>1</v>
      </c>
      <c r="L23" s="47">
        <f>IF(AND(K23=TRUE,J23=TRUE),I23,"")</f>
        <v>0.2</v>
      </c>
      <c r="M23" s="42" t="str">
        <f>IF(COUNTIF(TAUXTVA1:TAUXTVA4,I23)=0,"ATTENTION : Ce taux de TVA n'est pas supporté par le récapitulatif du lot.",IF(ISBLANK(I23),"ATTENTION : Il manque un taux de TVA pour cet ouvrage.",""))</f>
        <v/>
      </c>
    </row>
    <row r="24" ht="13.5" thickTop="1">
      <c r="A24" s="87" t="s">
        <v>60</v>
      </c>
    </row>
    <row r="25" spans="1:13" s="102" customFormat="1" ht="12">
      <c r="A25" s="103" t="s">
        <v>76</v>
      </c>
      <c r="B25" s="104" t="s">
        <v>72</v>
      </c>
      <c r="C25" s="105" t="s">
        <v>77</v>
      </c>
      <c r="D25" s="94"/>
      <c r="E25" s="94"/>
      <c r="F25" s="96"/>
      <c r="G25" s="96">
        <f>IF(COUNTIF(K21:K24,FALSE)=COUNTIF(A21:A24,"9"),SUMIF(A21:A24,"9",G21:G24),SUMIF(K21:K24,TRUE,G21:G24))</f>
        <v>0</v>
      </c>
      <c r="H25" s="23" t="str">
        <f>IF(AND(COUNTIF(A21:A24,"9")&gt;0,COUNTIF(K21:K24,FALSE)=COUNTIF(A21:A24,"9")),"Non totalisé","")</f>
        <v/>
      </c>
      <c r="I25" s="98"/>
      <c r="J25" s="99"/>
      <c r="K25" s="94"/>
      <c r="L25" s="100"/>
      <c r="M25" s="101"/>
    </row>
    <row r="26" spans="1:13" s="102" customFormat="1" ht="12">
      <c r="A26" s="93"/>
      <c r="B26" s="94"/>
      <c r="C26" s="95"/>
      <c r="D26" s="94"/>
      <c r="E26" s="94"/>
      <c r="F26" s="96"/>
      <c r="G26" s="96"/>
      <c r="H26" s="97"/>
      <c r="I26" s="98"/>
      <c r="J26" s="99"/>
      <c r="K26" s="94"/>
      <c r="L26" s="100"/>
      <c r="M26" s="101"/>
    </row>
    <row r="27" spans="1:13" s="51" customFormat="1" ht="12.75">
      <c r="A27" s="84" t="s">
        <v>61</v>
      </c>
      <c r="B27" s="85" t="s">
        <v>63</v>
      </c>
      <c r="C27" s="86" t="s">
        <v>78</v>
      </c>
      <c r="D27" s="77"/>
      <c r="E27" s="77"/>
      <c r="F27" s="79"/>
      <c r="G27" s="79">
        <f>IF(COUNTIF(K14:K26,FALSE)=COUNTIF(A14:A26,"9"),SUMIF(A14:A26,"9",G14:G26),SUMIF(K14:K26,TRUE,G14:G26))</f>
        <v>0</v>
      </c>
      <c r="H27" s="23" t="str">
        <f>IF(AND(COUNTIF(A14:A26,"9")&gt;0,COUNTIF(K14:K26,FALSE)=COUNTIF(A14:A26,"9")),"Non totalisé","")</f>
        <v/>
      </c>
      <c r="I27" s="81"/>
      <c r="J27" s="82"/>
      <c r="K27" s="77"/>
      <c r="L27" s="83"/>
      <c r="M27" s="42"/>
    </row>
    <row r="28" spans="1:13" s="51" customFormat="1" ht="12.75">
      <c r="A28" s="76"/>
      <c r="B28" s="77"/>
      <c r="C28" s="78"/>
      <c r="D28" s="77"/>
      <c r="E28" s="77"/>
      <c r="F28" s="79"/>
      <c r="G28" s="79"/>
      <c r="H28" s="80"/>
      <c r="I28" s="81"/>
      <c r="J28" s="82"/>
      <c r="K28" s="77"/>
      <c r="L28" s="83"/>
      <c r="M28" s="42"/>
    </row>
    <row r="29" spans="1:13" s="51" customFormat="1" ht="12.75">
      <c r="A29" s="84" t="s">
        <v>79</v>
      </c>
      <c r="B29" s="85" t="s">
        <v>48</v>
      </c>
      <c r="C29" s="86" t="s">
        <v>80</v>
      </c>
      <c r="D29" s="77"/>
      <c r="E29" s="77"/>
      <c r="F29" s="79"/>
      <c r="G29" s="79">
        <f>IF(COUNTIF(K7:K28,FALSE)=COUNTIF(A7:A28,"9"),SUMIF(A7:A28,"9",G7:G28),SUMIF(K7:K28,TRUE,G7:G28))</f>
        <v>0</v>
      </c>
      <c r="H29" s="23" t="str">
        <f>IF(AND(COUNTIF(A7:A28,"9")&gt;0,COUNTIF(K7:K28,FALSE)=COUNTIF(A7:A28,"9")),"Non totalisé","")</f>
        <v/>
      </c>
      <c r="I29" s="81"/>
      <c r="J29" s="82"/>
      <c r="K29" s="77"/>
      <c r="L29" s="83"/>
      <c r="M29" s="42"/>
    </row>
    <row r="30" spans="1:13" s="51" customFormat="1" ht="12.75">
      <c r="A30" s="76"/>
      <c r="B30" s="77"/>
      <c r="C30" s="78"/>
      <c r="D30" s="77"/>
      <c r="E30" s="77"/>
      <c r="F30" s="79"/>
      <c r="G30" s="79"/>
      <c r="H30" s="80"/>
      <c r="I30" s="81"/>
      <c r="J30" s="82"/>
      <c r="K30" s="77"/>
      <c r="L30" s="83"/>
      <c r="M30" s="42"/>
    </row>
    <row r="31" spans="1:13" s="51" customFormat="1" ht="12.75">
      <c r="A31" s="106" t="s">
        <v>81</v>
      </c>
      <c r="B31" s="108" t="s">
        <v>45</v>
      </c>
      <c r="C31" s="110" t="s">
        <v>82</v>
      </c>
      <c r="D31" s="114"/>
      <c r="E31" s="114"/>
      <c r="F31" s="119"/>
      <c r="G31" s="118"/>
      <c r="H31" s="123"/>
      <c r="I31" s="125"/>
      <c r="J31" s="82"/>
      <c r="K31" s="77"/>
      <c r="L31" s="83"/>
      <c r="M31" s="42"/>
    </row>
    <row r="32" spans="1:13" s="51" customFormat="1" ht="12.75">
      <c r="A32" s="76"/>
      <c r="B32" s="77"/>
      <c r="C32" s="111"/>
      <c r="D32" s="115"/>
      <c r="E32" s="115"/>
      <c r="F32" s="120"/>
      <c r="G32" s="117"/>
      <c r="H32" s="80"/>
      <c r="I32" s="81"/>
      <c r="J32" s="82"/>
      <c r="K32" s="77"/>
      <c r="L32" s="83"/>
      <c r="M32" s="42"/>
    </row>
    <row r="33" spans="1:13" s="51" customFormat="1" ht="12.75">
      <c r="A33" s="76"/>
      <c r="B33" s="77"/>
      <c r="C33" s="112" t="s">
        <v>83</v>
      </c>
      <c r="D33" s="115"/>
      <c r="E33" s="115"/>
      <c r="F33" s="120"/>
      <c r="G33" s="117">
        <f>SUMIF(K5:K30,TRUE,G5:G30)</f>
        <v>0</v>
      </c>
      <c r="H33" s="80"/>
      <c r="I33" s="81"/>
      <c r="J33" s="82"/>
      <c r="K33" s="77"/>
      <c r="L33" s="83"/>
      <c r="M33" s="42"/>
    </row>
    <row r="34" spans="1:13" s="51" customFormat="1" ht="12.75">
      <c r="A34" s="76"/>
      <c r="B34" s="77"/>
      <c r="C34" s="112" t="s">
        <v>84</v>
      </c>
      <c r="D34" s="115"/>
      <c r="E34" s="115"/>
      <c r="F34" s="120"/>
      <c r="G34" s="117">
        <f>IF(COUNTIF(J5:J30,FALSE)=0,ROUND(TAUXTVA1*SUMIF(L5:L30,TAUXTVA1,G5:G30),2)+ROUND(TAUXTVA2*SUMIF(L5:L30,TAUXTVA2,G5:G30),2)+ROUND(TAUXTVA3*SUMIF(L5:L30,TAUXTVA3,G5:G30),2)+ROUND(TAUXTVA4*SUMIF(L5:L30,TAUXTVA4,G5:G30),2),"Présence d'un taux de TVA non supporté,")</f>
        <v>0</v>
      </c>
      <c r="H34" s="80"/>
      <c r="I34" s="81"/>
      <c r="J34" s="82"/>
      <c r="K34" s="77"/>
      <c r="L34" s="83"/>
      <c r="M34" s="42"/>
    </row>
    <row r="35" spans="1:13" s="51" customFormat="1" ht="12.75">
      <c r="A35" s="107"/>
      <c r="B35" s="109"/>
      <c r="C35" s="113" t="s">
        <v>85</v>
      </c>
      <c r="D35" s="116"/>
      <c r="E35" s="116"/>
      <c r="F35" s="122"/>
      <c r="G35" s="121">
        <f>IF(COUNTIF(J6:J31,FALSE)=0,G33+G34,"calcul de la TVA impossible.")</f>
        <v>0</v>
      </c>
      <c r="H35" s="124"/>
      <c r="I35" s="126"/>
      <c r="J35" s="82"/>
      <c r="K35" s="77"/>
      <c r="L35" s="83"/>
      <c r="M35" s="42"/>
    </row>
  </sheetData>
  <sheetProtection algorithmName="SHA-512" hashValue="mH82XZYJ69tQXRf8FwO8lV4Bp/wJ6JcjGjgEJDZM8tmFShlj8Qf5gxcmtoUtpl+0bYN4NoxJ7y6TIthUG03NtA==" saltValue="FvmnEsytZMED+w74btKFKA==" spinCount="100000" sheet="1" objects="1" scenarios="1"/>
  <conditionalFormatting sqref="H1:H1048576">
    <cfRule type="cellIs" priority="1" dxfId="0" operator="equal" stopIfTrue="1">
      <formula>"Totalisé"</formula>
    </cfRule>
    <cfRule type="cellIs" priority="2" dxfId="0" operator="equal" stopIfTrue="1">
      <formula>"Non totalisé"</formula>
    </cfRule>
  </conditionalFormatting>
  <printOptions/>
  <pageMargins left="0.5511811023622047" right="0.5511811023622047" top="0.5511811023622047" bottom="0.5511811023622047" header="0.2755905511811024" footer="0.35433070866141736"/>
  <pageSetup fitToHeight="32767" fitToWidth="1" horizontalDpi="600" verticalDpi="600" orientation="portrait" paperSize="9" scale="69" r:id="rId1"/>
  <headerFooter alignWithMargins="0">
    <oddFooter xml:space="preserve">&amp;R&amp;P+1/&amp;N+1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96"/>
  <sheetViews>
    <sheetView workbookViewId="0" topLeftCell="A1">
      <selection activeCell="C25" sqref="C25:F26"/>
    </sheetView>
  </sheetViews>
  <sheetFormatPr defaultColWidth="11.421875" defaultRowHeight="12.75"/>
  <cols>
    <col min="1" max="1" width="0.13671875" style="0" customWidth="1"/>
    <col min="2" max="2" width="30.421875" style="9" customWidth="1"/>
    <col min="3" max="3" width="24.140625" style="0" customWidth="1"/>
    <col min="4" max="4" width="11.7109375" style="0" customWidth="1"/>
    <col min="5" max="5" width="17.7109375" style="0" customWidth="1"/>
    <col min="6" max="6" width="23.421875" style="0" customWidth="1"/>
    <col min="7" max="7" width="13.8515625" style="0" customWidth="1"/>
  </cols>
  <sheetData>
    <row r="1" spans="2:7" ht="12.75">
      <c r="B1" s="131" t="s">
        <v>86</v>
      </c>
      <c r="C1" s="1"/>
      <c r="D1" s="1"/>
      <c r="E1" s="1"/>
      <c r="F1" s="2"/>
      <c r="G1" s="11"/>
    </row>
    <row r="2" spans="2:6" ht="9.75" customHeight="1">
      <c r="B2" s="132"/>
      <c r="C2" s="3"/>
      <c r="D2" s="3"/>
      <c r="E2" s="3"/>
      <c r="F2" s="4"/>
    </row>
    <row r="3" spans="2:6" ht="9.75" customHeight="1">
      <c r="B3" s="132"/>
      <c r="C3" s="3"/>
      <c r="D3" s="3"/>
      <c r="E3" s="3"/>
      <c r="F3" s="4"/>
    </row>
    <row r="4" spans="2:6" ht="9.75" customHeight="1">
      <c r="B4" s="132"/>
      <c r="C4" s="3"/>
      <c r="D4" s="3"/>
      <c r="E4" s="3"/>
      <c r="F4" s="4"/>
    </row>
    <row r="5" spans="2:6" ht="9.75" customHeight="1">
      <c r="B5" s="132"/>
      <c r="C5" s="3"/>
      <c r="D5" s="3"/>
      <c r="E5" s="3"/>
      <c r="F5" s="4"/>
    </row>
    <row r="6" spans="2:6" ht="12.75">
      <c r="B6" s="132"/>
      <c r="C6" s="3"/>
      <c r="D6" s="3"/>
      <c r="E6" s="3"/>
      <c r="F6" s="4"/>
    </row>
    <row r="7" spans="2:6" ht="9.75" customHeight="1">
      <c r="B7" s="132"/>
      <c r="C7" s="3"/>
      <c r="D7" s="3"/>
      <c r="E7" s="3"/>
      <c r="F7" s="4"/>
    </row>
    <row r="8" spans="2:6" ht="9.75" customHeight="1">
      <c r="B8" s="132"/>
      <c r="C8" s="3"/>
      <c r="D8" s="3"/>
      <c r="E8" s="3"/>
      <c r="F8" s="4"/>
    </row>
    <row r="9" spans="2:6" ht="9.75" customHeight="1">
      <c r="B9" s="132"/>
      <c r="C9" s="3"/>
      <c r="D9" s="3"/>
      <c r="E9" s="3"/>
      <c r="F9" s="4"/>
    </row>
    <row r="10" spans="2:6" ht="9.75" customHeight="1">
      <c r="B10" s="132"/>
      <c r="C10" s="3"/>
      <c r="D10" s="3"/>
      <c r="E10" s="3"/>
      <c r="F10" s="4"/>
    </row>
    <row r="11" spans="2:6" ht="12.75">
      <c r="B11" s="132"/>
      <c r="C11" s="3"/>
      <c r="D11" s="3"/>
      <c r="E11" s="3"/>
      <c r="F11" s="4"/>
    </row>
    <row r="12" spans="2:6" ht="9.75" customHeight="1">
      <c r="B12" s="132"/>
      <c r="C12" s="134" t="str">
        <f>IF(Paramètres!$C$5&lt;&gt;"",Paramètres!$C$5,"")</f>
        <v>MISE EN ACCESSIBILITE DE LA SALLE DU 3ème AGE ET DU CIMETIERE</v>
      </c>
      <c r="D12" s="134"/>
      <c r="E12" s="134"/>
      <c r="F12" s="135"/>
    </row>
    <row r="13" spans="2:6" ht="9.75" customHeight="1">
      <c r="B13" s="132"/>
      <c r="C13" s="134"/>
      <c r="D13" s="134"/>
      <c r="E13" s="134"/>
      <c r="F13" s="135"/>
    </row>
    <row r="14" spans="2:6" ht="9.75" customHeight="1">
      <c r="B14" s="132"/>
      <c r="C14" s="134"/>
      <c r="D14" s="134"/>
      <c r="E14" s="134"/>
      <c r="F14" s="135"/>
    </row>
    <row r="15" spans="2:6" ht="9.75" customHeight="1">
      <c r="B15" s="132"/>
      <c r="C15" s="134"/>
      <c r="D15" s="134"/>
      <c r="E15" s="134"/>
      <c r="F15" s="135"/>
    </row>
    <row r="16" spans="2:6" ht="12.75" customHeight="1">
      <c r="B16" s="132"/>
      <c r="C16" s="134"/>
      <c r="D16" s="134"/>
      <c r="E16" s="134"/>
      <c r="F16" s="135"/>
    </row>
    <row r="17" spans="2:6" ht="9.75" customHeight="1">
      <c r="B17" s="132"/>
      <c r="C17" s="3"/>
      <c r="D17" s="3"/>
      <c r="E17" s="3"/>
      <c r="F17" s="4"/>
    </row>
    <row r="18" spans="2:6" ht="9.75" customHeight="1">
      <c r="B18" s="132"/>
      <c r="C18" s="3"/>
      <c r="D18" s="3"/>
      <c r="E18" s="3"/>
      <c r="F18" s="4"/>
    </row>
    <row r="19" spans="2:6" ht="9.75" customHeight="1">
      <c r="B19" s="132"/>
      <c r="C19" s="3"/>
      <c r="D19" s="3"/>
      <c r="E19" s="3"/>
      <c r="F19" s="4"/>
    </row>
    <row r="20" spans="2:6" ht="9.75" customHeight="1">
      <c r="B20" s="132"/>
      <c r="C20" s="3"/>
      <c r="D20" s="3"/>
      <c r="E20" s="3"/>
      <c r="F20" s="4"/>
    </row>
    <row r="21" spans="2:6" ht="12.75" customHeight="1">
      <c r="B21" s="132"/>
      <c r="C21" s="136" t="str">
        <f>IF(Paramètres!$C$24&lt;&gt;"",Paramètres!$C$24,"")</f>
        <v/>
      </c>
      <c r="D21" s="136"/>
      <c r="E21" s="136"/>
      <c r="F21" s="137"/>
    </row>
    <row r="22" spans="2:6" ht="9.75" customHeight="1">
      <c r="B22" s="132"/>
      <c r="C22" s="136"/>
      <c r="D22" s="136"/>
      <c r="E22" s="136"/>
      <c r="F22" s="137"/>
    </row>
    <row r="23" spans="2:6" ht="9.75" customHeight="1">
      <c r="B23" s="132"/>
      <c r="C23" s="138" t="str">
        <f>IF(Paramètres!$C$26&lt;&gt;"",Paramètres!$C$26,"")</f>
        <v>38470 CHASSELAY</v>
      </c>
      <c r="D23" s="138"/>
      <c r="E23" s="138"/>
      <c r="F23" s="139"/>
    </row>
    <row r="24" spans="2:6" ht="9.75" customHeight="1">
      <c r="B24" s="132"/>
      <c r="C24" s="138"/>
      <c r="D24" s="138"/>
      <c r="E24" s="138"/>
      <c r="F24" s="139"/>
    </row>
    <row r="25" spans="2:6" ht="9.75" customHeight="1">
      <c r="B25" s="132"/>
      <c r="C25" s="136" t="str">
        <f>IF(Paramètres!$C$28&lt;&gt;"",Paramètres!$C$28,"")</f>
        <v/>
      </c>
      <c r="D25" s="136"/>
      <c r="E25" s="136"/>
      <c r="F25" s="137"/>
    </row>
    <row r="26" spans="2:6" ht="12.75">
      <c r="B26" s="132"/>
      <c r="C26" s="136"/>
      <c r="D26" s="136"/>
      <c r="E26" s="136"/>
      <c r="F26" s="137"/>
    </row>
    <row r="27" spans="2:6" ht="9.75" customHeight="1">
      <c r="B27" s="132"/>
      <c r="C27" s="3"/>
      <c r="D27" s="3"/>
      <c r="E27" s="3"/>
      <c r="F27" s="4"/>
    </row>
    <row r="28" spans="2:6" ht="9.75" customHeight="1">
      <c r="B28" s="132"/>
      <c r="C28" s="3"/>
      <c r="D28" s="3"/>
      <c r="E28" s="3"/>
      <c r="F28" s="4"/>
    </row>
    <row r="29" spans="2:10" ht="9.75" customHeight="1">
      <c r="B29" s="132"/>
      <c r="C29" s="3"/>
      <c r="D29" s="3"/>
      <c r="E29" s="3"/>
      <c r="F29" s="4"/>
      <c r="G29" s="5"/>
      <c r="H29" s="5"/>
      <c r="I29" s="5"/>
      <c r="J29" s="5"/>
    </row>
    <row r="30" spans="2:6" ht="9.75" customHeight="1">
      <c r="B30" s="132"/>
      <c r="C30" s="6"/>
      <c r="D30" s="6"/>
      <c r="E30" s="6"/>
      <c r="F30" s="7"/>
    </row>
    <row r="31" spans="2:6" ht="12.75">
      <c r="B31" s="132"/>
      <c r="C31" s="140" t="s">
        <v>87</v>
      </c>
      <c r="D31" s="141"/>
      <c r="E31" s="141"/>
      <c r="F31" s="142"/>
    </row>
    <row r="32" spans="2:6" ht="9.75" customHeight="1">
      <c r="B32" s="132"/>
      <c r="C32" s="141"/>
      <c r="D32" s="141"/>
      <c r="E32" s="141"/>
      <c r="F32" s="142"/>
    </row>
    <row r="33" spans="2:6" ht="9.75" customHeight="1">
      <c r="B33" s="132"/>
      <c r="C33" s="141"/>
      <c r="D33" s="141"/>
      <c r="E33" s="141"/>
      <c r="F33" s="142"/>
    </row>
    <row r="34" spans="2:6" ht="9.75" customHeight="1">
      <c r="B34" s="132"/>
      <c r="C34" s="141"/>
      <c r="D34" s="141"/>
      <c r="E34" s="141"/>
      <c r="F34" s="142"/>
    </row>
    <row r="35" spans="2:6" ht="9.75" customHeight="1">
      <c r="B35" s="132"/>
      <c r="C35" s="141"/>
      <c r="D35" s="141"/>
      <c r="E35" s="141"/>
      <c r="F35" s="142"/>
    </row>
    <row r="36" spans="2:6" ht="12.75">
      <c r="B36" s="132"/>
      <c r="C36" s="141"/>
      <c r="D36" s="141"/>
      <c r="E36" s="141"/>
      <c r="F36" s="142"/>
    </row>
    <row r="37" spans="2:6" ht="9.75" customHeight="1">
      <c r="B37" s="132"/>
      <c r="C37" s="141"/>
      <c r="D37" s="141"/>
      <c r="E37" s="141"/>
      <c r="F37" s="142"/>
    </row>
    <row r="38" spans="2:6" ht="9.75" customHeight="1">
      <c r="B38" s="132"/>
      <c r="C38" s="141"/>
      <c r="D38" s="141"/>
      <c r="E38" s="141"/>
      <c r="F38" s="142"/>
    </row>
    <row r="39" spans="2:6" ht="9.75" customHeight="1">
      <c r="B39" s="132"/>
      <c r="C39" s="141"/>
      <c r="D39" s="141"/>
      <c r="E39" s="141"/>
      <c r="F39" s="142"/>
    </row>
    <row r="40" spans="2:6" ht="9.75" customHeight="1">
      <c r="B40" s="132"/>
      <c r="C40" s="141"/>
      <c r="D40" s="141"/>
      <c r="E40" s="141"/>
      <c r="F40" s="142"/>
    </row>
    <row r="41" spans="2:6" ht="12.75" customHeight="1">
      <c r="B41" s="132"/>
      <c r="C41" s="141"/>
      <c r="D41" s="141"/>
      <c r="E41" s="141"/>
      <c r="F41" s="142"/>
    </row>
    <row r="42" spans="2:6" ht="9.75" customHeight="1">
      <c r="B42" s="132"/>
      <c r="C42" s="141"/>
      <c r="D42" s="141"/>
      <c r="E42" s="141"/>
      <c r="F42" s="142"/>
    </row>
    <row r="43" spans="2:6" ht="9.75" customHeight="1">
      <c r="B43" s="132"/>
      <c r="C43" s="141"/>
      <c r="D43" s="141"/>
      <c r="E43" s="141"/>
      <c r="F43" s="142"/>
    </row>
    <row r="44" spans="2:6" ht="9.75" customHeight="1">
      <c r="B44" s="132"/>
      <c r="C44" s="141"/>
      <c r="D44" s="141"/>
      <c r="E44" s="141"/>
      <c r="F44" s="142"/>
    </row>
    <row r="45" spans="2:6" ht="9.75" customHeight="1">
      <c r="B45" s="132"/>
      <c r="C45" s="141"/>
      <c r="D45" s="141"/>
      <c r="E45" s="141"/>
      <c r="F45" s="142"/>
    </row>
    <row r="46" spans="2:6" ht="12.75" customHeight="1">
      <c r="B46" s="132"/>
      <c r="C46" s="141"/>
      <c r="D46" s="141"/>
      <c r="E46" s="141"/>
      <c r="F46" s="142"/>
    </row>
    <row r="47" spans="2:6" ht="9.75" customHeight="1">
      <c r="B47" s="132"/>
      <c r="C47" s="3"/>
      <c r="D47" s="3"/>
      <c r="E47" s="3"/>
      <c r="F47" s="4"/>
    </row>
    <row r="48" spans="2:6" ht="9.75" customHeight="1">
      <c r="B48" s="132"/>
      <c r="C48" s="143" t="str">
        <f>Paramètres!$C$9&amp;""</f>
        <v>Lot n°3</v>
      </c>
      <c r="D48" s="143"/>
      <c r="E48" s="143"/>
      <c r="F48" s="144"/>
    </row>
    <row r="49" spans="2:6" ht="9.75" customHeight="1">
      <c r="B49" s="132"/>
      <c r="C49" s="143"/>
      <c r="D49" s="143"/>
      <c r="E49" s="143"/>
      <c r="F49" s="144"/>
    </row>
    <row r="50" spans="2:6" ht="9.75" customHeight="1">
      <c r="B50" s="132"/>
      <c r="C50" s="143"/>
      <c r="D50" s="143"/>
      <c r="E50" s="143"/>
      <c r="F50" s="144"/>
    </row>
    <row r="51" spans="2:6" ht="12.75" customHeight="1">
      <c r="B51" s="132"/>
      <c r="C51" s="3"/>
      <c r="D51" s="3"/>
      <c r="E51" s="3"/>
      <c r="F51" s="4"/>
    </row>
    <row r="52" spans="2:6" ht="9.75" customHeight="1">
      <c r="B52" s="132"/>
      <c r="C52" s="145" t="str">
        <f>Paramètres!$C$11&amp;""</f>
        <v>MENUISERIES EXTERIEURES</v>
      </c>
      <c r="D52" s="145"/>
      <c r="E52" s="145"/>
      <c r="F52" s="146"/>
    </row>
    <row r="53" spans="2:6" ht="9.75" customHeight="1">
      <c r="B53" s="132"/>
      <c r="C53" s="145"/>
      <c r="D53" s="145"/>
      <c r="E53" s="145"/>
      <c r="F53" s="146"/>
    </row>
    <row r="54" spans="2:6" ht="9.75" customHeight="1">
      <c r="B54" s="132"/>
      <c r="C54" s="145"/>
      <c r="D54" s="145"/>
      <c r="E54" s="145"/>
      <c r="F54" s="146"/>
    </row>
    <row r="55" spans="2:6" ht="9.75" customHeight="1">
      <c r="B55" s="132"/>
      <c r="C55" s="145"/>
      <c r="D55" s="145"/>
      <c r="E55" s="145"/>
      <c r="F55" s="146"/>
    </row>
    <row r="56" spans="2:6" ht="12.75">
      <c r="B56" s="132"/>
      <c r="C56" s="145"/>
      <c r="D56" s="145"/>
      <c r="E56" s="145"/>
      <c r="F56" s="146"/>
    </row>
    <row r="57" spans="2:6" ht="9.75" customHeight="1">
      <c r="B57" s="132"/>
      <c r="C57" s="3"/>
      <c r="D57" s="3"/>
      <c r="E57" s="3"/>
      <c r="F57" s="4"/>
    </row>
    <row r="58" spans="2:6" ht="9.75" customHeight="1">
      <c r="B58" s="132"/>
      <c r="C58" s="3"/>
      <c r="D58" s="3"/>
      <c r="E58" s="3"/>
      <c r="F58" s="4"/>
    </row>
    <row r="59" spans="2:6" ht="9.75" customHeight="1">
      <c r="B59" s="132"/>
      <c r="C59" s="3"/>
      <c r="D59" s="3"/>
      <c r="E59" s="3"/>
      <c r="F59" s="4"/>
    </row>
    <row r="60" spans="2:6" ht="9.75" customHeight="1">
      <c r="B60" s="132"/>
      <c r="C60" s="3"/>
      <c r="D60" s="3"/>
      <c r="E60" s="3"/>
      <c r="F60" s="4"/>
    </row>
    <row r="61" spans="2:6" ht="12.75">
      <c r="B61" s="132"/>
      <c r="C61" s="3"/>
      <c r="D61" s="3"/>
      <c r="E61" s="3"/>
      <c r="F61" s="4"/>
    </row>
    <row r="62" spans="2:6" ht="9.75" customHeight="1">
      <c r="B62" s="132"/>
      <c r="C62" s="3"/>
      <c r="D62" s="3"/>
      <c r="E62" s="3"/>
      <c r="F62" s="4"/>
    </row>
    <row r="63" spans="2:6" ht="9.75" customHeight="1">
      <c r="B63" s="132"/>
      <c r="C63" s="3"/>
      <c r="D63" s="3"/>
      <c r="E63" s="3"/>
      <c r="F63" s="4"/>
    </row>
    <row r="64" spans="2:6" ht="9.75" customHeight="1">
      <c r="B64" s="132"/>
      <c r="C64" s="3"/>
      <c r="D64" s="3"/>
      <c r="E64" s="3"/>
      <c r="F64" s="4"/>
    </row>
    <row r="65" spans="2:6" ht="9.75" customHeight="1">
      <c r="B65" s="132"/>
      <c r="C65" s="3"/>
      <c r="D65" s="6"/>
      <c r="E65" s="6"/>
      <c r="F65" s="4"/>
    </row>
    <row r="66" spans="2:6" ht="9.75" customHeight="1">
      <c r="B66" s="132"/>
      <c r="C66" s="3"/>
      <c r="D66" s="6"/>
      <c r="E66" s="6"/>
      <c r="F66" s="4"/>
    </row>
    <row r="67" spans="2:6" ht="9.75" customHeight="1">
      <c r="B67" s="132"/>
      <c r="C67" s="3"/>
      <c r="D67" s="6"/>
      <c r="E67" s="6"/>
      <c r="F67" s="4"/>
    </row>
    <row r="68" spans="2:6" ht="9.75" customHeight="1">
      <c r="B68" s="132"/>
      <c r="C68" s="3"/>
      <c r="D68" s="6"/>
      <c r="E68" s="6"/>
      <c r="F68" s="4"/>
    </row>
    <row r="69" spans="2:6" ht="9.75" customHeight="1">
      <c r="B69" s="132"/>
      <c r="C69" s="3"/>
      <c r="D69" s="6"/>
      <c r="E69" s="6"/>
      <c r="F69" s="4"/>
    </row>
    <row r="70" spans="2:6" ht="15.75" customHeight="1">
      <c r="B70" s="132"/>
      <c r="C70" s="3"/>
      <c r="D70" s="6"/>
      <c r="E70" s="6"/>
      <c r="F70" s="4"/>
    </row>
    <row r="71" spans="2:6" ht="9.75" customHeight="1">
      <c r="B71" s="132"/>
      <c r="C71" s="3"/>
      <c r="D71" s="129" t="s">
        <v>0</v>
      </c>
      <c r="E71" s="129" t="str">
        <f>IF(Paramètres!$C$7&lt;&gt;"",Paramètres!$C$7,"")</f>
        <v/>
      </c>
      <c r="F71" s="4"/>
    </row>
    <row r="72" spans="2:6" ht="9.75" customHeight="1">
      <c r="B72" s="132"/>
      <c r="C72" s="3"/>
      <c r="D72" s="129"/>
      <c r="E72" s="129"/>
      <c r="F72" s="4"/>
    </row>
    <row r="73" spans="2:6" ht="9.75" customHeight="1">
      <c r="B73" s="132"/>
      <c r="C73" s="3"/>
      <c r="D73" s="129" t="s">
        <v>1</v>
      </c>
      <c r="E73" s="130" t="str">
        <f>IF(Paramètres!$C$13&lt;&gt;"",Paramètres!$C$13,"")</f>
        <v>04/06/2019</v>
      </c>
      <c r="F73" s="4"/>
    </row>
    <row r="74" spans="2:6" ht="9.75" customHeight="1">
      <c r="B74" s="132"/>
      <c r="C74" s="3"/>
      <c r="D74" s="129"/>
      <c r="E74" s="130"/>
      <c r="F74" s="4"/>
    </row>
    <row r="75" spans="2:6" ht="9.75" customHeight="1">
      <c r="B75" s="132"/>
      <c r="C75" s="3"/>
      <c r="D75" s="129" t="s">
        <v>33</v>
      </c>
      <c r="E75" s="129" t="str">
        <f>IF(Paramètres!$C$15&lt;&gt;"",Paramètres!$C$15,"")</f>
        <v/>
      </c>
      <c r="F75" s="4"/>
    </row>
    <row r="76" spans="2:6" ht="9.75" customHeight="1">
      <c r="B76" s="132"/>
      <c r="C76" s="3"/>
      <c r="D76" s="129"/>
      <c r="E76" s="129"/>
      <c r="F76" s="4"/>
    </row>
    <row r="77" spans="2:6" ht="9.75" customHeight="1">
      <c r="B77" s="132"/>
      <c r="C77" s="3"/>
      <c r="D77" s="129" t="s">
        <v>2</v>
      </c>
      <c r="E77" s="129" t="str">
        <f>IF(Paramètres!$C$17&lt;&gt;"",Paramètres!$C$17,"")</f>
        <v/>
      </c>
      <c r="F77" s="4"/>
    </row>
    <row r="78" spans="2:6" ht="9.75" customHeight="1">
      <c r="B78" s="132"/>
      <c r="C78" s="3"/>
      <c r="D78" s="129"/>
      <c r="E78" s="129"/>
      <c r="F78" s="4"/>
    </row>
    <row r="79" spans="2:6" ht="9.75" customHeight="1">
      <c r="B79" s="132"/>
      <c r="C79" s="3"/>
      <c r="D79" s="6"/>
      <c r="E79" s="6"/>
      <c r="F79" s="4"/>
    </row>
    <row r="80" spans="2:6" ht="9.75" customHeight="1">
      <c r="B80" s="132"/>
      <c r="C80" s="3"/>
      <c r="D80" s="6"/>
      <c r="E80" s="6"/>
      <c r="F80" s="4"/>
    </row>
    <row r="81" spans="2:6" ht="9.75" customHeight="1">
      <c r="B81" s="132"/>
      <c r="C81" s="3"/>
      <c r="D81" s="6"/>
      <c r="E81" s="6"/>
      <c r="F81" s="4"/>
    </row>
    <row r="82" spans="2:6" ht="9.75" customHeight="1">
      <c r="B82" s="132"/>
      <c r="C82" s="3"/>
      <c r="D82" s="3"/>
      <c r="E82" s="3"/>
      <c r="F82" s="4"/>
    </row>
    <row r="83" spans="2:6" ht="9.75" customHeight="1">
      <c r="B83" s="132"/>
      <c r="C83" s="3"/>
      <c r="D83" s="3"/>
      <c r="E83" s="3"/>
      <c r="F83" s="4"/>
    </row>
    <row r="84" spans="2:6" ht="9.75" customHeight="1">
      <c r="B84" s="133"/>
      <c r="C84" s="8"/>
      <c r="D84" s="8"/>
      <c r="E84" s="8"/>
      <c r="F84" s="25"/>
    </row>
    <row r="696" ht="12.75">
      <c r="C696" s="10"/>
    </row>
  </sheetData>
  <sheetProtection algorithmName="SHA-512" hashValue="TIbpcdLHyZuDu469R8HESPsiEuowWk574M48kzCfmOy9rQwq8V6Wh3dvq65aSW2EfI0LDDCf5JxDcQsJgElnpg==" saltValue="lEE6lEXN3UZLitUHvmeq8A==" spinCount="100000" sheet="1" objects="1" scenarios="1"/>
  <mergeCells count="16">
    <mergeCell ref="D77:D78"/>
    <mergeCell ref="E77:E78"/>
    <mergeCell ref="B1:B84"/>
    <mergeCell ref="C12:F16"/>
    <mergeCell ref="C21:F22"/>
    <mergeCell ref="C23:F24"/>
    <mergeCell ref="C25:F26"/>
    <mergeCell ref="C31:F46"/>
    <mergeCell ref="C48:F50"/>
    <mergeCell ref="C52:F56"/>
    <mergeCell ref="D75:D76"/>
    <mergeCell ref="E75:E76"/>
    <mergeCell ref="D71:D72"/>
    <mergeCell ref="E71:E72"/>
    <mergeCell ref="D73:D74"/>
    <mergeCell ref="E73:E74"/>
  </mergeCells>
  <printOptions/>
  <pageMargins left="0.24" right="0.24" top="0.34" bottom="0.49" header="0.28" footer="0.4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 topLeftCell="A10">
      <selection activeCell="B26" sqref="B26"/>
    </sheetView>
  </sheetViews>
  <sheetFormatPr defaultColWidth="11.421875" defaultRowHeight="12.75"/>
  <cols>
    <col min="1" max="1" width="11.421875" style="26" customWidth="1"/>
    <col min="2" max="2" width="35.00390625" style="28" bestFit="1" customWidth="1"/>
    <col min="3" max="3" width="11.421875" style="30" customWidth="1"/>
    <col min="4" max="10" width="11.421875" style="28" customWidth="1"/>
  </cols>
  <sheetData>
    <row r="1" spans="2:10" ht="12.75">
      <c r="B1" s="27" t="s">
        <v>22</v>
      </c>
      <c r="J1" s="36" t="s">
        <v>25</v>
      </c>
    </row>
    <row r="3" spans="1:10" ht="25.5" customHeight="1">
      <c r="A3" s="26" t="s">
        <v>11</v>
      </c>
      <c r="B3" s="28" t="s">
        <v>23</v>
      </c>
      <c r="C3" s="147" t="s">
        <v>88</v>
      </c>
      <c r="D3" s="148"/>
      <c r="E3" s="148"/>
      <c r="F3" s="148"/>
      <c r="G3" s="148"/>
      <c r="H3" s="148"/>
      <c r="I3" s="148"/>
      <c r="J3" s="149"/>
    </row>
    <row r="5" spans="1:10" ht="25.5" customHeight="1">
      <c r="A5" s="26" t="s">
        <v>14</v>
      </c>
      <c r="B5" s="28" t="s">
        <v>12</v>
      </c>
      <c r="C5" s="147" t="s">
        <v>89</v>
      </c>
      <c r="D5" s="148"/>
      <c r="E5" s="148"/>
      <c r="F5" s="148"/>
      <c r="G5" s="148"/>
      <c r="H5" s="148"/>
      <c r="I5" s="148"/>
      <c r="J5" s="149"/>
    </row>
    <row r="6" spans="3:8" ht="12.75">
      <c r="C6" s="31"/>
      <c r="D6" s="37"/>
      <c r="E6" s="37"/>
      <c r="F6" s="37"/>
      <c r="G6" s="37"/>
      <c r="H6" s="37"/>
    </row>
    <row r="7" spans="1:8" ht="12.75">
      <c r="A7" s="26" t="s">
        <v>16</v>
      </c>
      <c r="B7" s="28" t="s">
        <v>34</v>
      </c>
      <c r="C7" s="127" t="s">
        <v>43</v>
      </c>
      <c r="D7" s="37"/>
      <c r="E7" s="37"/>
      <c r="F7" s="37"/>
      <c r="G7" s="37"/>
      <c r="H7" s="37"/>
    </row>
    <row r="8" spans="3:8" ht="12.75">
      <c r="C8" s="31"/>
      <c r="D8" s="37"/>
      <c r="E8" s="37"/>
      <c r="F8" s="37"/>
      <c r="G8" s="37"/>
      <c r="H8" s="37"/>
    </row>
    <row r="9" spans="1:8" ht="12.75">
      <c r="A9" s="26" t="s">
        <v>19</v>
      </c>
      <c r="B9" s="28" t="s">
        <v>18</v>
      </c>
      <c r="C9" s="127" t="s">
        <v>45</v>
      </c>
      <c r="D9" s="37"/>
      <c r="E9" s="37"/>
      <c r="F9" s="37"/>
      <c r="G9" s="37"/>
      <c r="H9" s="37"/>
    </row>
    <row r="10" spans="3:8" ht="12.75">
      <c r="C10" s="31"/>
      <c r="D10" s="37"/>
      <c r="E10" s="37"/>
      <c r="F10" s="37"/>
      <c r="G10" s="37"/>
      <c r="H10" s="37"/>
    </row>
    <row r="11" spans="1:10" ht="25.5" customHeight="1">
      <c r="A11" s="26" t="s">
        <v>20</v>
      </c>
      <c r="B11" s="28" t="s">
        <v>15</v>
      </c>
      <c r="C11" s="147" t="s">
        <v>46</v>
      </c>
      <c r="D11" s="148"/>
      <c r="E11" s="148"/>
      <c r="F11" s="148"/>
      <c r="G11" s="148"/>
      <c r="H11" s="148"/>
      <c r="I11" s="148"/>
      <c r="J11" s="149"/>
    </row>
    <row r="12" spans="3:8" ht="12.75">
      <c r="C12" s="31"/>
      <c r="D12" s="37"/>
      <c r="E12" s="37"/>
      <c r="F12" s="37"/>
      <c r="G12" s="37"/>
      <c r="H12" s="37"/>
    </row>
    <row r="13" spans="1:8" ht="12.75">
      <c r="A13" s="26" t="s">
        <v>24</v>
      </c>
      <c r="B13" s="28" t="s">
        <v>17</v>
      </c>
      <c r="C13" s="128" t="s">
        <v>90</v>
      </c>
      <c r="D13" s="37"/>
      <c r="E13" s="37"/>
      <c r="F13" s="37"/>
      <c r="G13" s="37"/>
      <c r="H13" s="37"/>
    </row>
    <row r="14" spans="3:8" ht="12.75">
      <c r="C14" s="31"/>
      <c r="D14" s="37"/>
      <c r="E14" s="37"/>
      <c r="F14" s="37"/>
      <c r="G14" s="37"/>
      <c r="H14" s="37"/>
    </row>
    <row r="15" spans="1:8" ht="12.75">
      <c r="A15" s="26" t="s">
        <v>36</v>
      </c>
      <c r="B15" s="28" t="s">
        <v>38</v>
      </c>
      <c r="C15" s="127" t="s">
        <v>43</v>
      </c>
      <c r="D15" s="37"/>
      <c r="E15" s="37"/>
      <c r="F15" s="37"/>
      <c r="G15" s="37"/>
      <c r="H15" s="37"/>
    </row>
    <row r="16" spans="3:8" ht="12.75">
      <c r="C16" s="31"/>
      <c r="D16" s="37"/>
      <c r="E16" s="37"/>
      <c r="F16" s="37"/>
      <c r="G16" s="37"/>
      <c r="H16" s="37"/>
    </row>
    <row r="17" spans="1:8" ht="12.75">
      <c r="A17" s="26" t="s">
        <v>37</v>
      </c>
      <c r="B17" s="28" t="s">
        <v>39</v>
      </c>
      <c r="C17" s="127" t="s">
        <v>43</v>
      </c>
      <c r="D17" s="37"/>
      <c r="E17" s="37"/>
      <c r="F17" s="37"/>
      <c r="G17" s="37"/>
      <c r="H17" s="37"/>
    </row>
    <row r="18" spans="3:8" ht="12.75">
      <c r="C18" s="31"/>
      <c r="D18" s="37"/>
      <c r="E18" s="37"/>
      <c r="F18" s="37"/>
      <c r="G18" s="37"/>
      <c r="H18" s="37"/>
    </row>
    <row r="19" spans="1:5" ht="12.75">
      <c r="A19" s="26" t="s">
        <v>35</v>
      </c>
      <c r="B19" s="28" t="s">
        <v>13</v>
      </c>
      <c r="C19" s="32">
        <v>0.196</v>
      </c>
      <c r="E19" s="28" t="s">
        <v>10</v>
      </c>
    </row>
    <row r="20" spans="3:5" ht="12.75">
      <c r="C20" s="33">
        <v>0.055</v>
      </c>
      <c r="E20" s="29" t="s">
        <v>21</v>
      </c>
    </row>
    <row r="21" spans="3:5" ht="12.75">
      <c r="C21" s="34">
        <v>0.2</v>
      </c>
      <c r="E21" s="29" t="s">
        <v>26</v>
      </c>
    </row>
    <row r="22" spans="3:5" ht="12.75">
      <c r="C22" s="35">
        <v>0</v>
      </c>
      <c r="E22" s="29" t="s">
        <v>27</v>
      </c>
    </row>
    <row r="24" spans="1:10" ht="12.75">
      <c r="A24" s="26">
        <v>10</v>
      </c>
      <c r="B24" s="28" t="s">
        <v>40</v>
      </c>
      <c r="C24" s="147" t="s">
        <v>43</v>
      </c>
      <c r="D24" s="148"/>
      <c r="E24" s="148"/>
      <c r="F24" s="148"/>
      <c r="G24" s="148"/>
      <c r="H24" s="148"/>
      <c r="I24" s="148"/>
      <c r="J24" s="149"/>
    </row>
    <row r="26" spans="1:3" ht="12.75">
      <c r="A26" s="26">
        <v>11</v>
      </c>
      <c r="B26" s="28" t="s">
        <v>41</v>
      </c>
      <c r="C26" s="128" t="s">
        <v>91</v>
      </c>
    </row>
    <row r="28" spans="1:10" ht="12.75">
      <c r="A28" s="26">
        <v>12</v>
      </c>
      <c r="B28" s="28" t="s">
        <v>42</v>
      </c>
      <c r="C28" s="147" t="s">
        <v>43</v>
      </c>
      <c r="D28" s="148"/>
      <c r="E28" s="148"/>
      <c r="F28" s="148"/>
      <c r="G28" s="148"/>
      <c r="H28" s="148"/>
      <c r="I28" s="148"/>
      <c r="J28" s="149"/>
    </row>
  </sheetData>
  <sheetProtection algorithmName="SHA-512" hashValue="DyTRocTBG+e2hcvHEgWXwZ4rZcxtPv6JKD49Vje01KAA2f1F7M3j2/eQ9CFu7NzN2JHVZ4Ev7bhUHe8rJnY+kg==" saltValue="FxEDVSt0ghd3Yl0gkQcF5w==" spinCount="100000" sheet="1" objects="1" scenarios="1"/>
  <mergeCells count="5">
    <mergeCell ref="C28:J28"/>
    <mergeCell ref="C5:J5"/>
    <mergeCell ref="C3:J3"/>
    <mergeCell ref="C11:J11"/>
    <mergeCell ref="C24:J2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Clément SBINNEN</dc:creator>
  <cp:keywords/>
  <dc:description/>
  <cp:lastModifiedBy>Utilisateur</cp:lastModifiedBy>
  <cp:lastPrinted>2006-03-31T14:34:19Z</cp:lastPrinted>
  <dcterms:created xsi:type="dcterms:W3CDTF">2005-02-10T10:20:05Z</dcterms:created>
  <dcterms:modified xsi:type="dcterms:W3CDTF">2019-06-05T09:17:19Z</dcterms:modified>
  <cp:category/>
  <cp:version/>
  <cp:contentType/>
  <cp:contentStatus/>
</cp:coreProperties>
</file>