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workbookProtection workbookAlgorithmName="SHA-512" workbookHashValue="0YtnpTQeO0gCXl9JDyEqsGbgGVdtVeqsqPZirmnoIsIf6TcShm6bx2QvvHSx6biNrHzN4DcimIIn2aCK09NYww==" workbookSaltValue="NCSwiSWjeaYZ8EozTv2AsQ==" workbookSpinCount="100000" lockStructure="1"/>
  <bookViews>
    <workbookView xWindow="-120" yWindow="-120" windowWidth="20730" windowHeight="11160"/>
  </bookViews>
  <sheets>
    <sheet name="DPGF" sheetId="1" r:id="rId1"/>
    <sheet name="Page de garde" sheetId="2" r:id="rId2"/>
    <sheet name="Paramètres" sheetId="3" r:id="rId3"/>
  </sheets>
  <definedNames>
    <definedName name="CODELOT">Paramètres!$C$9</definedName>
    <definedName name="DATEVALEUR">Paramètres!$C$13</definedName>
    <definedName name="_xlnm.Print_Titles" localSheetId="0">DPGF!$1:$3</definedName>
    <definedName name="TAUXTVA1">Paramètres!$C$19</definedName>
    <definedName name="TAUXTVA2">Paramètres!$C$20</definedName>
    <definedName name="TAUXTVA3">Paramètres!$C$21</definedName>
    <definedName name="TAUXTVA4">Paramètres!$C$22</definedName>
    <definedName name="TITREDOC">Paramètres!$C$3</definedName>
    <definedName name="TITREDOSSIER">Paramètres!$C$5</definedName>
    <definedName name="TITRELOT">Paramètres!$C$11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1" i="1" l="1"/>
  <c r="M69" i="1"/>
  <c r="K69" i="1"/>
  <c r="G71" i="1" s="1"/>
  <c r="J69" i="1"/>
  <c r="L69" i="1" s="1"/>
  <c r="G69" i="1"/>
  <c r="H65" i="1"/>
  <c r="M63" i="1"/>
  <c r="K63" i="1"/>
  <c r="G65" i="1" s="1"/>
  <c r="J63" i="1"/>
  <c r="L63" i="1" s="1"/>
  <c r="G63" i="1"/>
  <c r="M57" i="1"/>
  <c r="K57" i="1"/>
  <c r="G59" i="1" s="1"/>
  <c r="J57" i="1"/>
  <c r="G57" i="1"/>
  <c r="M51" i="1"/>
  <c r="K51" i="1"/>
  <c r="H53" i="1" s="1"/>
  <c r="J51" i="1"/>
  <c r="G51" i="1"/>
  <c r="M45" i="1"/>
  <c r="K45" i="1"/>
  <c r="H47" i="1" s="1"/>
  <c r="J45" i="1"/>
  <c r="G45" i="1"/>
  <c r="G42" i="1"/>
  <c r="M40" i="1"/>
  <c r="K40" i="1"/>
  <c r="H42" i="1" s="1"/>
  <c r="J40" i="1"/>
  <c r="L40" i="1" s="1"/>
  <c r="G40" i="1"/>
  <c r="H36" i="1"/>
  <c r="M34" i="1"/>
  <c r="K34" i="1"/>
  <c r="G36" i="1" s="1"/>
  <c r="J34" i="1"/>
  <c r="L34" i="1" s="1"/>
  <c r="G34" i="1"/>
  <c r="H30" i="1"/>
  <c r="M28" i="1"/>
  <c r="K28" i="1"/>
  <c r="J28" i="1"/>
  <c r="L28" i="1" s="1"/>
  <c r="G28" i="1"/>
  <c r="G30" i="1" s="1"/>
  <c r="H24" i="1"/>
  <c r="M22" i="1"/>
  <c r="K22" i="1"/>
  <c r="G24" i="1" s="1"/>
  <c r="J22" i="1"/>
  <c r="L22" i="1" s="1"/>
  <c r="G22" i="1"/>
  <c r="H18" i="1"/>
  <c r="M16" i="1"/>
  <c r="K16" i="1"/>
  <c r="J16" i="1"/>
  <c r="L16" i="1" s="1"/>
  <c r="G16" i="1"/>
  <c r="G18" i="1" s="1"/>
  <c r="H12" i="1"/>
  <c r="M10" i="1"/>
  <c r="K10" i="1"/>
  <c r="G77" i="1" s="1"/>
  <c r="J10" i="1"/>
  <c r="G10" i="1"/>
  <c r="C25" i="2"/>
  <c r="C23" i="2"/>
  <c r="C21" i="2"/>
  <c r="C12" i="2"/>
  <c r="E77" i="2"/>
  <c r="E75" i="2"/>
  <c r="E71" i="2"/>
  <c r="E73" i="2"/>
  <c r="C52" i="2"/>
  <c r="C48" i="2"/>
  <c r="I2" i="1"/>
  <c r="I1" i="1"/>
  <c r="B1" i="1"/>
  <c r="G53" i="1" l="1"/>
  <c r="H59" i="1"/>
  <c r="G12" i="1"/>
  <c r="L51" i="1"/>
  <c r="L57" i="1"/>
  <c r="G73" i="1"/>
  <c r="H73" i="1"/>
  <c r="G47" i="1"/>
  <c r="L10" i="1"/>
  <c r="L45" i="1"/>
  <c r="G78" i="1"/>
  <c r="G79" i="1" s="1"/>
</calcChain>
</file>

<file path=xl/sharedStrings.xml><?xml version="1.0" encoding="utf-8"?>
<sst xmlns="http://schemas.openxmlformats.org/spreadsheetml/2006/main" count="224" uniqueCount="125">
  <si>
    <t>Dossier</t>
  </si>
  <si>
    <t>Date</t>
  </si>
  <si>
    <t>Indice</t>
  </si>
  <si>
    <t>Unité</t>
  </si>
  <si>
    <t>Qté</t>
  </si>
  <si>
    <t>Niveau</t>
  </si>
  <si>
    <t>PU H.T.</t>
  </si>
  <si>
    <t>Total H.T.</t>
  </si>
  <si>
    <t>Taux TVA</t>
  </si>
  <si>
    <t>Variante</t>
  </si>
  <si>
    <t>Notes :</t>
  </si>
  <si>
    <t>1.</t>
  </si>
  <si>
    <t>Titre du dossier :</t>
  </si>
  <si>
    <t>Taux de TVA utilisés par le récapitulatif :</t>
  </si>
  <si>
    <t>2.</t>
  </si>
  <si>
    <t>Titre du lot :</t>
  </si>
  <si>
    <t>3.</t>
  </si>
  <si>
    <t>Date de valeur du lot :</t>
  </si>
  <si>
    <t>Code du lot :</t>
  </si>
  <si>
    <t>4.</t>
  </si>
  <si>
    <t>5.</t>
  </si>
  <si>
    <t>- Le taux 0% est toujours supporté qu'il soit dans cette liste ou non</t>
  </si>
  <si>
    <t>Paramètres</t>
  </si>
  <si>
    <t>Titre du document :</t>
  </si>
  <si>
    <t>6.</t>
  </si>
  <si>
    <t>v1.3</t>
  </si>
  <si>
    <t>- En dehors du taux 0%, vous pouvez renseigner au maximum 4 taux différents</t>
  </si>
  <si>
    <t>- Si votre lot contient plus de 4 taux différents, ou contient de la TVA proportionnelle, vous devez modifier manuellement la formule de calcul de TVA et de TTC dans le récapitulatif</t>
  </si>
  <si>
    <t>Taux TVA valide</t>
  </si>
  <si>
    <t>Ouvrage 9 totalisé</t>
  </si>
  <si>
    <t>Taux validé des ouvrages 9 totalisés (pour récap du lot)</t>
  </si>
  <si>
    <t>Code</t>
  </si>
  <si>
    <t>Titre / Descriptif</t>
  </si>
  <si>
    <t>Phase</t>
  </si>
  <si>
    <t>Code du dossier :</t>
  </si>
  <si>
    <t>9.</t>
  </si>
  <si>
    <t>7.</t>
  </si>
  <si>
    <t>8.</t>
  </si>
  <si>
    <t>Phase :</t>
  </si>
  <si>
    <t>Indice :</t>
  </si>
  <si>
    <t>Rue du dossier</t>
  </si>
  <si>
    <t>Code postal et ville du dossier</t>
  </si>
  <si>
    <t>Parcelle du dossier</t>
  </si>
  <si>
    <t/>
  </si>
  <si>
    <t>2</t>
  </si>
  <si>
    <t>Lot n°5</t>
  </si>
  <si>
    <t>CARRELAGE / FAIENCES</t>
  </si>
  <si>
    <t>3</t>
  </si>
  <si>
    <t>5.2</t>
  </si>
  <si>
    <t>DESCRIPTIF DES OUVRAGES</t>
  </si>
  <si>
    <t>4</t>
  </si>
  <si>
    <t>5.2.1</t>
  </si>
  <si>
    <t>Isolant thermique</t>
  </si>
  <si>
    <t>L</t>
  </si>
  <si>
    <t>Localisation : 
totalité des locaux</t>
  </si>
  <si>
    <t>9</t>
  </si>
  <si>
    <t>5.2.1.1</t>
  </si>
  <si>
    <t>M2</t>
  </si>
  <si>
    <t>Totalisé</t>
  </si>
  <si>
    <t>9.&amp;</t>
  </si>
  <si>
    <t>4.&amp;</t>
  </si>
  <si>
    <t>Total du sous-chapitre Isolant thermique</t>
  </si>
  <si>
    <t>5.2.2</t>
  </si>
  <si>
    <t>Chapes</t>
  </si>
  <si>
    <t>5.2.2.1</t>
  </si>
  <si>
    <t>Total du sous-chapitre Chapes</t>
  </si>
  <si>
    <t>5.2.3</t>
  </si>
  <si>
    <t>Carrelage  en grès cérame collé</t>
  </si>
  <si>
    <t>5.2.3.1</t>
  </si>
  <si>
    <t>Total du sous-chapitre Carrelage  en grès cérame collé</t>
  </si>
  <si>
    <t>5.2.4</t>
  </si>
  <si>
    <t>Plinthes assorties au carrelage</t>
  </si>
  <si>
    <t>Localisation : 
en périphérie des locaux recevant un carrelage</t>
  </si>
  <si>
    <t>5.2.4.1</t>
  </si>
  <si>
    <t>ML</t>
  </si>
  <si>
    <t>Total du sous-chapitre Plinthes assorties au carrelage</t>
  </si>
  <si>
    <t>5.2.5</t>
  </si>
  <si>
    <t>Sous couche d'étanchéité (SPEC)</t>
  </si>
  <si>
    <t>Localisation : Au sol des sanitaires
Sur les parois en périphérie des sanitaires</t>
  </si>
  <si>
    <t>5.2.5.1</t>
  </si>
  <si>
    <t>Total du sous-chapitre Sous couche d'étanchéité (SPEC)</t>
  </si>
  <si>
    <t>5.2.6</t>
  </si>
  <si>
    <t>Faïences</t>
  </si>
  <si>
    <t>Localisation : 
sanitaires toute hauteur</t>
  </si>
  <si>
    <t>5.2.6.1</t>
  </si>
  <si>
    <t>Total du sous-chapitre Faïences</t>
  </si>
  <si>
    <t>5.2.7</t>
  </si>
  <si>
    <t>Miroir</t>
  </si>
  <si>
    <t>5.2.7.1</t>
  </si>
  <si>
    <t>Diamètre 0,80m</t>
  </si>
  <si>
    <t>U</t>
  </si>
  <si>
    <t>Total du sous-chapitre Miroir</t>
  </si>
  <si>
    <t>5.2.8</t>
  </si>
  <si>
    <t>Socle</t>
  </si>
  <si>
    <t>Localisation : Au droit des canalisations, au sol des sanitaires</t>
  </si>
  <si>
    <t>5.2.8.1</t>
  </si>
  <si>
    <t>Total du sous-chapitre Socle</t>
  </si>
  <si>
    <t>5.2.9</t>
  </si>
  <si>
    <t>Joint de dilatation</t>
  </si>
  <si>
    <t>Localisation : Jonction entre existant et extension, au droit du JD</t>
  </si>
  <si>
    <t>5.2.9.1</t>
  </si>
  <si>
    <t>Total du sous-chapitre Joint de dilatation</t>
  </si>
  <si>
    <t>5.2.10</t>
  </si>
  <si>
    <t>Barre de seuil</t>
  </si>
  <si>
    <t>5.2.10.1</t>
  </si>
  <si>
    <t>Total du sous-chapitre Barre de seuil</t>
  </si>
  <si>
    <t>5.2.11</t>
  </si>
  <si>
    <t>Cadre et tapis brosse</t>
  </si>
  <si>
    <t>Localisation : Hall de l'extension</t>
  </si>
  <si>
    <t>5.2.11.1</t>
  </si>
  <si>
    <t>Dimensions 2,50 x 1,00m</t>
  </si>
  <si>
    <t>Total du sous-chapitre Cadre et tapis brosse</t>
  </si>
  <si>
    <t>3.&amp;</t>
  </si>
  <si>
    <t>Total du chapitre DESCRIPTIF DES OUVRAGES</t>
  </si>
  <si>
    <t>2.&amp;</t>
  </si>
  <si>
    <t>Total du lot CARRELAGE / FAIENCES</t>
  </si>
  <si>
    <t>Total HT :</t>
  </si>
  <si>
    <t>Total TVA :</t>
  </si>
  <si>
    <t>Total TTC :</t>
  </si>
  <si>
    <t xml:space="preserve">
MAITRE D'OEUVRE : 
        ATELIER THIERRY DUBUC
        730 Montée du Plâtre
        38590 BRION
        Tél : 04 76 93 45 60</t>
  </si>
  <si>
    <t xml:space="preserve">MAITRE D'OUVRAGE : 
Mairie de CHASSELAY
107 rue de la Mairie
38470 CHASSELAY
</t>
  </si>
  <si>
    <t>D.P.G.F.</t>
  </si>
  <si>
    <t>MISE EN ACCESSIBILITE DE LA SALLE DU 3ème AGE ET DU CIMETIERE</t>
  </si>
  <si>
    <t>04/06/2019</t>
  </si>
  <si>
    <t>38470 CHASSELAY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</si>
</sst>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0"/>
      <name val="Arial"/>
    </font>
    <font>
      <sz val="10"/>
      <name val="Arial"/>
    </font>
    <font>
      <sz val="7"/>
      <name val="Arial"/>
      <family val="2"/>
    </font>
    <font>
      <b/>
      <sz val="14"/>
      <name val="Arial"/>
      <family val="2"/>
    </font>
    <font>
      <sz val="16"/>
      <name val="Arial"/>
    </font>
    <font>
      <sz val="9"/>
      <name val="Arial"/>
      <family val="2"/>
    </font>
    <font>
      <sz val="8"/>
      <name val="Arial"/>
    </font>
    <font>
      <b/>
      <sz val="10"/>
      <name val="Arial"/>
    </font>
    <font>
      <b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Fill="1"/>
    <xf numFmtId="0" fontId="0" fillId="0" borderId="0" xfId="0" quotePrefix="1"/>
    <xf numFmtId="0" fontId="1" fillId="0" borderId="0" xfId="0" applyFont="1" applyFill="1"/>
    <xf numFmtId="0" fontId="6" fillId="0" borderId="0" xfId="0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  <xf numFmtId="4" fontId="6" fillId="0" borderId="0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0" xfId="0" applyFont="1" applyBorder="1"/>
    <xf numFmtId="0" fontId="1" fillId="0" borderId="7" xfId="0" applyFont="1" applyBorder="1"/>
    <xf numFmtId="0" fontId="0" fillId="0" borderId="0" xfId="0" applyAlignment="1">
      <alignment horizontal="right" vertical="top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10" fontId="0" fillId="0" borderId="8" xfId="0" applyNumberFormat="1" applyBorder="1" applyAlignment="1">
      <alignment horizontal="right" vertical="top"/>
    </xf>
    <xf numFmtId="10" fontId="0" fillId="0" borderId="5" xfId="0" applyNumberFormat="1" applyBorder="1" applyAlignment="1">
      <alignment horizontal="right" vertical="top"/>
    </xf>
    <xf numFmtId="9" fontId="0" fillId="0" borderId="5" xfId="0" applyNumberFormat="1" applyBorder="1" applyAlignment="1">
      <alignment horizontal="right" vertical="top"/>
    </xf>
    <xf numFmtId="9" fontId="0" fillId="0" borderId="9" xfId="0" applyNumberForma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6" fillId="0" borderId="4" xfId="0" applyFont="1" applyBorder="1"/>
    <xf numFmtId="10" fontId="10" fillId="0" borderId="5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0" fontId="8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10" fontId="10" fillId="0" borderId="3" xfId="0" applyNumberFormat="1" applyFont="1" applyBorder="1"/>
    <xf numFmtId="0" fontId="10" fillId="0" borderId="3" xfId="0" applyFont="1" applyBorder="1"/>
    <xf numFmtId="0" fontId="10" fillId="0" borderId="5" xfId="0" applyFont="1" applyBorder="1"/>
    <xf numFmtId="0" fontId="6" fillId="0" borderId="0" xfId="0" quotePrefix="1" applyFont="1" applyBorder="1" applyAlignment="1">
      <alignment horizontal="left"/>
    </xf>
    <xf numFmtId="0" fontId="8" fillId="0" borderId="0" xfId="0" applyFont="1"/>
    <xf numFmtId="0" fontId="3" fillId="0" borderId="11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/>
    </xf>
    <xf numFmtId="0" fontId="13" fillId="0" borderId="5" xfId="0" applyFont="1" applyBorder="1"/>
    <xf numFmtId="10" fontId="3" fillId="0" borderId="5" xfId="0" applyNumberFormat="1" applyFont="1" applyBorder="1" applyAlignment="1">
      <alignment horizontal="right"/>
    </xf>
    <xf numFmtId="0" fontId="3" fillId="0" borderId="3" xfId="0" applyFont="1" applyBorder="1"/>
    <xf numFmtId="10" fontId="3" fillId="0" borderId="3" xfId="0" applyNumberFormat="1" applyFont="1" applyBorder="1"/>
    <xf numFmtId="0" fontId="13" fillId="0" borderId="0" xfId="0" applyFont="1"/>
    <xf numFmtId="0" fontId="3" fillId="0" borderId="0" xfId="0" applyFont="1"/>
    <xf numFmtId="0" fontId="3" fillId="0" borderId="11" xfId="0" quotePrefix="1" applyFont="1" applyBorder="1" applyAlignment="1">
      <alignment horizontal="left"/>
    </xf>
    <xf numFmtId="0" fontId="3" fillId="0" borderId="5" xfId="0" quotePrefix="1" applyFont="1" applyBorder="1"/>
    <xf numFmtId="0" fontId="3" fillId="0" borderId="5" xfId="0" quotePrefix="1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4" fontId="15" fillId="0" borderId="5" xfId="0" applyNumberFormat="1" applyFont="1" applyBorder="1" applyAlignment="1">
      <alignment horizontal="right"/>
    </xf>
    <xf numFmtId="0" fontId="14" fillId="0" borderId="5" xfId="0" applyFont="1" applyBorder="1"/>
    <xf numFmtId="10" fontId="15" fillId="0" borderId="5" xfId="0" applyNumberFormat="1" applyFont="1" applyBorder="1" applyAlignment="1">
      <alignment horizontal="right"/>
    </xf>
    <xf numFmtId="0" fontId="15" fillId="0" borderId="3" xfId="0" applyFont="1" applyBorder="1"/>
    <xf numFmtId="10" fontId="15" fillId="0" borderId="3" xfId="0" applyNumberFormat="1" applyFont="1" applyBorder="1"/>
    <xf numFmtId="0" fontId="15" fillId="0" borderId="11" xfId="0" quotePrefix="1" applyFont="1" applyBorder="1" applyAlignment="1">
      <alignment horizontal="left"/>
    </xf>
    <xf numFmtId="0" fontId="15" fillId="0" borderId="5" xfId="0" quotePrefix="1" applyFont="1" applyBorder="1"/>
    <xf numFmtId="0" fontId="15" fillId="0" borderId="5" xfId="0" quotePrefix="1" applyFont="1" applyBorder="1" applyAlignment="1">
      <alignment wrapText="1"/>
    </xf>
    <xf numFmtId="0" fontId="8" fillId="0" borderId="11" xfId="0" applyFont="1" applyBorder="1" applyAlignment="1">
      <alignment horizontal="left"/>
    </xf>
    <xf numFmtId="0" fontId="8" fillId="0" borderId="5" xfId="0" applyFont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 applyAlignment="1">
      <alignment horizontal="right"/>
    </xf>
    <xf numFmtId="0" fontId="11" fillId="0" borderId="5" xfId="0" applyFont="1" applyBorder="1"/>
    <xf numFmtId="10" fontId="8" fillId="0" borderId="5" xfId="0" applyNumberFormat="1" applyFont="1" applyBorder="1" applyAlignment="1">
      <alignment horizontal="right"/>
    </xf>
    <xf numFmtId="0" fontId="8" fillId="0" borderId="3" xfId="0" applyFont="1" applyBorder="1"/>
    <xf numFmtId="10" fontId="8" fillId="0" borderId="3" xfId="0" applyNumberFormat="1" applyFont="1" applyBorder="1"/>
    <xf numFmtId="0" fontId="8" fillId="0" borderId="11" xfId="0" quotePrefix="1" applyFont="1" applyBorder="1" applyAlignment="1">
      <alignment horizontal="left"/>
    </xf>
    <xf numFmtId="0" fontId="8" fillId="0" borderId="5" xfId="0" quotePrefix="1" applyFont="1" applyBorder="1"/>
    <xf numFmtId="0" fontId="8" fillId="0" borderId="5" xfId="0" quotePrefix="1" applyFont="1" applyBorder="1" applyAlignment="1">
      <alignment wrapText="1"/>
    </xf>
    <xf numFmtId="0" fontId="6" fillId="0" borderId="11" xfId="0" quotePrefix="1" applyFont="1" applyBorder="1" applyAlignment="1">
      <alignment horizontal="left"/>
    </xf>
    <xf numFmtId="0" fontId="6" fillId="0" borderId="5" xfId="0" quotePrefix="1" applyFont="1" applyBorder="1" applyAlignment="1">
      <alignment wrapText="1"/>
    </xf>
    <xf numFmtId="0" fontId="6" fillId="0" borderId="5" xfId="0" quotePrefix="1" applyFont="1" applyBorder="1"/>
    <xf numFmtId="4" fontId="6" fillId="0" borderId="5" xfId="0" applyNumberFormat="1" applyFont="1" applyBorder="1"/>
    <xf numFmtId="4" fontId="6" fillId="0" borderId="16" xfId="0" applyNumberFormat="1" applyFont="1" applyBorder="1" applyAlignment="1" applyProtection="1">
      <alignment horizontal="right"/>
      <protection locked="0"/>
    </xf>
    <xf numFmtId="0" fontId="9" fillId="0" borderId="5" xfId="0" quotePrefix="1" applyFont="1" applyBorder="1"/>
    <xf numFmtId="3" fontId="6" fillId="0" borderId="5" xfId="0" applyNumberFormat="1" applyFont="1" applyBorder="1"/>
    <xf numFmtId="0" fontId="8" fillId="0" borderId="8" xfId="0" quotePrefix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quotePrefix="1" applyFont="1" applyBorder="1"/>
    <xf numFmtId="0" fontId="8" fillId="0" borderId="9" xfId="0" applyFont="1" applyBorder="1"/>
    <xf numFmtId="0" fontId="8" fillId="0" borderId="12" xfId="0" quotePrefix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3" xfId="0" quotePrefix="1" applyFont="1" applyBorder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4" xfId="0" applyFont="1" applyBorder="1"/>
    <xf numFmtId="4" fontId="8" fillId="0" borderId="3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0" fontId="8" fillId="0" borderId="8" xfId="0" applyNumberFormat="1" applyFont="1" applyBorder="1" applyAlignment="1">
      <alignment horizontal="right"/>
    </xf>
    <xf numFmtId="10" fontId="8" fillId="0" borderId="9" xfId="0" applyNumberFormat="1" applyFont="1" applyBorder="1" applyAlignment="1">
      <alignment horizontal="right"/>
    </xf>
    <xf numFmtId="0" fontId="0" fillId="0" borderId="6" xfId="0" quotePrefix="1" applyBorder="1" applyAlignment="1">
      <alignment horizontal="left" vertical="top"/>
    </xf>
    <xf numFmtId="164" fontId="0" fillId="0" borderId="6" xfId="0" quotePrefix="1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2" borderId="12" xfId="0" quotePrefix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0" xfId="0" quotePrefix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FDFD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58</xdr:row>
      <xdr:rowOff>66675</xdr:rowOff>
    </xdr:from>
    <xdr:to>
      <xdr:col>5</xdr:col>
      <xdr:colOff>1047750</xdr:colOff>
      <xdr:row>64</xdr:row>
      <xdr:rowOff>104775</xdr:rowOff>
    </xdr:to>
    <xdr:sp macro="" textlink="Paramètres!$C$3">
      <xdr:nvSpPr>
        <xdr:cNvPr id="3073" name="AutoShape 1">
          <a:extLst>
            <a:ext uri="{FF2B5EF4-FFF2-40B4-BE49-F238E27FC236}">
              <a16:creationId xmlns:a16="http://schemas.microsoft.com/office/drawing/2014/main" xmlns="" id="{8248EC28-99C6-4A78-9B1C-5F07A33BE973}"/>
            </a:ext>
          </a:extLst>
        </xdr:cNvPr>
        <xdr:cNvSpPr>
          <a:spLocks noChangeArrowheads="1" noTextEdit="1"/>
        </xdr:cNvSpPr>
      </xdr:nvSpPr>
      <xdr:spPr bwMode="auto">
        <a:xfrm>
          <a:off x="2876550" y="7705725"/>
          <a:ext cx="3781425" cy="8191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F5E8599B-7742-4989-8025-2784B3D4721E}" type="TxLink">
            <a:rPr lang="fr-FR"/>
            <a:pPr algn="ctr" rtl="0">
              <a:defRPr sz="1000"/>
            </a:pPr>
            <a:t>D.P.G.F.</a:t>
          </a:fld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49" name="AutoShape 1">
          <a:extLst>
            <a:ext uri="{FF2B5EF4-FFF2-40B4-BE49-F238E27FC236}">
              <a16:creationId xmlns:a16="http://schemas.microsoft.com/office/drawing/2014/main" xmlns="" id="{248B49E2-9EAD-4946-8F77-867E9F0EA133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D46FEDAD-40F5-4AAA-A6EF-675ED7CD7C99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  <xdr:twoCellAnchor>
    <xdr:from>
      <xdr:col>2</xdr:col>
      <xdr:colOff>533400</xdr:colOff>
      <xdr:row>74</xdr:row>
      <xdr:rowOff>76200</xdr:rowOff>
    </xdr:from>
    <xdr:to>
      <xdr:col>5</xdr:col>
      <xdr:colOff>742950</xdr:colOff>
      <xdr:row>80</xdr:row>
      <xdr:rowOff>114300</xdr:rowOff>
    </xdr:to>
    <xdr:sp macro="" textlink="F91">
      <xdr:nvSpPr>
        <xdr:cNvPr id="2050" name="AutoShape 2">
          <a:extLst>
            <a:ext uri="{FF2B5EF4-FFF2-40B4-BE49-F238E27FC236}">
              <a16:creationId xmlns:a16="http://schemas.microsoft.com/office/drawing/2014/main" xmlns="" id="{5D5BA32D-056A-4878-BC7F-09453C705D9E}"/>
            </a:ext>
          </a:extLst>
        </xdr:cNvPr>
        <xdr:cNvSpPr>
          <a:spLocks noChangeArrowheads="1" noTextEdit="1"/>
        </xdr:cNvSpPr>
      </xdr:nvSpPr>
      <xdr:spPr bwMode="auto">
        <a:xfrm>
          <a:off x="3629025" y="12544425"/>
          <a:ext cx="2495550" cy="10096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DFDFDF" mc:Ignorable="a14" a14:legacySpreadsheetColorIndex="24"/>
        </a:solidFill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fld id="{A05DE169-77F1-4FB3-A048-44E233EA90C8}" type="TxLink">
            <a:rPr lang="fr-FR"/>
            <a:pPr algn="ctr" rtl="0">
              <a:defRPr sz="1000"/>
            </a:pPr>
            <a:t> </a:t>
          </a:fld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7.28515625" style="39" hidden="1" customWidth="1"/>
    <col min="2" max="2" width="10.7109375" style="14" customWidth="1"/>
    <col min="3" max="3" width="55.7109375" style="16" customWidth="1"/>
    <col min="4" max="4" width="5.7109375" style="14" customWidth="1"/>
    <col min="5" max="5" width="9.7109375" style="14" customWidth="1"/>
    <col min="6" max="7" width="11.42578125" style="18"/>
    <col min="8" max="8" width="9" style="23" customWidth="1"/>
    <col min="9" max="9" width="9.85546875" style="41" customWidth="1"/>
    <col min="10" max="10" width="12.85546875" style="48" hidden="1" customWidth="1"/>
    <col min="11" max="11" width="14" style="49" hidden="1" customWidth="1"/>
    <col min="12" max="12" width="16.140625" style="47" hidden="1" customWidth="1"/>
    <col min="13" max="13" width="0.42578125" style="42" customWidth="1"/>
  </cols>
  <sheetData>
    <row r="1" spans="1:13" x14ac:dyDescent="0.2">
      <c r="A1" s="50" t="s">
        <v>43</v>
      </c>
      <c r="B1" s="12" t="str">
        <f xml:space="preserve"> Paramètres!$C$5 &amp; ""</f>
        <v>MISE EN ACCESSIBILITE DE LA SALLE DU 3ème AGE ET DU CIMETIERE</v>
      </c>
      <c r="C1" s="15"/>
      <c r="D1" s="12"/>
      <c r="E1" s="12"/>
      <c r="F1" s="17"/>
      <c r="G1" s="17"/>
      <c r="H1" s="24"/>
      <c r="I1" s="45" t="str">
        <f xml:space="preserve"> Paramètres!$C$9 &amp; " " &amp; Paramètres!$C$11</f>
        <v>Lot n°5 CARRELAGE / FAIENCES</v>
      </c>
      <c r="J1" s="46"/>
      <c r="K1" s="46"/>
      <c r="L1" s="46"/>
    </row>
    <row r="2" spans="1:13" x14ac:dyDescent="0.2">
      <c r="A2" s="13"/>
      <c r="B2" s="40"/>
      <c r="C2" s="15"/>
      <c r="D2" s="12"/>
      <c r="E2" s="12"/>
      <c r="F2" s="17"/>
      <c r="G2" s="17"/>
      <c r="H2" s="24"/>
      <c r="I2" s="45" t="str">
        <f xml:space="preserve"> Paramètres!$C$13 &amp; ""</f>
        <v>04/06/2019</v>
      </c>
      <c r="J2" s="46"/>
      <c r="K2" s="46"/>
      <c r="L2" s="46"/>
    </row>
    <row r="3" spans="1:13" s="21" customFormat="1" ht="25.5" customHeight="1" x14ac:dyDescent="0.2">
      <c r="A3" s="38" t="s">
        <v>5</v>
      </c>
      <c r="B3" s="19" t="s">
        <v>31</v>
      </c>
      <c r="C3" s="19" t="s">
        <v>32</v>
      </c>
      <c r="D3" s="19" t="s">
        <v>3</v>
      </c>
      <c r="E3" s="19" t="s">
        <v>4</v>
      </c>
      <c r="F3" s="20" t="s">
        <v>6</v>
      </c>
      <c r="G3" s="20" t="s">
        <v>7</v>
      </c>
      <c r="H3" s="22" t="s">
        <v>9</v>
      </c>
      <c r="I3" s="44" t="s">
        <v>8</v>
      </c>
      <c r="J3" s="22" t="s">
        <v>28</v>
      </c>
      <c r="K3" s="22" t="s">
        <v>29</v>
      </c>
      <c r="L3" s="44" t="s">
        <v>30</v>
      </c>
      <c r="M3" s="43"/>
    </row>
    <row r="4" spans="1:13" s="61" customFormat="1" ht="18" x14ac:dyDescent="0.25">
      <c r="A4" s="52"/>
      <c r="B4" s="53"/>
      <c r="C4" s="54"/>
      <c r="D4" s="53"/>
      <c r="E4" s="53"/>
      <c r="F4" s="55"/>
      <c r="G4" s="55"/>
      <c r="H4" s="56"/>
      <c r="I4" s="57"/>
      <c r="J4" s="58"/>
      <c r="K4" s="53"/>
      <c r="L4" s="59"/>
      <c r="M4" s="60"/>
    </row>
    <row r="5" spans="1:13" s="61" customFormat="1" ht="18" x14ac:dyDescent="0.25">
      <c r="A5" s="62" t="s">
        <v>44</v>
      </c>
      <c r="B5" s="63" t="s">
        <v>45</v>
      </c>
      <c r="C5" s="64" t="s">
        <v>46</v>
      </c>
      <c r="D5" s="53"/>
      <c r="E5" s="53"/>
      <c r="F5" s="55"/>
      <c r="G5" s="55"/>
      <c r="H5" s="56"/>
      <c r="I5" s="57"/>
      <c r="J5" s="58"/>
      <c r="K5" s="53"/>
      <c r="L5" s="59"/>
      <c r="M5" s="60"/>
    </row>
    <row r="6" spans="1:13" s="61" customFormat="1" ht="18" x14ac:dyDescent="0.25">
      <c r="A6" s="52"/>
      <c r="B6" s="53"/>
      <c r="C6" s="54"/>
      <c r="D6" s="53"/>
      <c r="E6" s="53"/>
      <c r="F6" s="55"/>
      <c r="G6" s="55"/>
      <c r="H6" s="56"/>
      <c r="I6" s="57"/>
      <c r="J6" s="58"/>
      <c r="K6" s="53"/>
      <c r="L6" s="59"/>
      <c r="M6" s="60"/>
    </row>
    <row r="7" spans="1:13" s="66" customFormat="1" x14ac:dyDescent="0.2">
      <c r="A7" s="73" t="s">
        <v>47</v>
      </c>
      <c r="B7" s="74" t="s">
        <v>48</v>
      </c>
      <c r="C7" s="75" t="s">
        <v>49</v>
      </c>
      <c r="D7" s="67"/>
      <c r="E7" s="67"/>
      <c r="F7" s="68"/>
      <c r="G7" s="68"/>
      <c r="H7" s="69"/>
      <c r="I7" s="70"/>
      <c r="J7" s="71"/>
      <c r="K7" s="67"/>
      <c r="L7" s="72"/>
      <c r="M7" s="65"/>
    </row>
    <row r="8" spans="1:13" s="51" customFormat="1" x14ac:dyDescent="0.2">
      <c r="A8" s="84" t="s">
        <v>50</v>
      </c>
      <c r="B8" s="85" t="s">
        <v>51</v>
      </c>
      <c r="C8" s="86" t="s">
        <v>52</v>
      </c>
      <c r="D8" s="77"/>
      <c r="E8" s="77"/>
      <c r="F8" s="79"/>
      <c r="G8" s="79"/>
      <c r="H8" s="80"/>
      <c r="I8" s="81"/>
      <c r="J8" s="82"/>
      <c r="K8" s="77"/>
      <c r="L8" s="83"/>
      <c r="M8" s="42"/>
    </row>
    <row r="9" spans="1:13" ht="23.25" thickBot="1" x14ac:dyDescent="0.25">
      <c r="A9" s="87" t="s">
        <v>53</v>
      </c>
      <c r="C9" s="88" t="s">
        <v>54</v>
      </c>
    </row>
    <row r="10" spans="1:13" ht="14.25" thickTop="1" thickBot="1" x14ac:dyDescent="0.25">
      <c r="A10" s="87" t="s">
        <v>55</v>
      </c>
      <c r="B10" s="89" t="s">
        <v>56</v>
      </c>
      <c r="C10" s="88" t="s">
        <v>43</v>
      </c>
      <c r="D10" s="89" t="s">
        <v>57</v>
      </c>
      <c r="E10" s="90">
        <v>17</v>
      </c>
      <c r="F10" s="91"/>
      <c r="G10" s="91" t="str">
        <f>IF(ISBLANK(F10), "", ROUND(E10 * ROUND(F10, 2), 2))</f>
        <v/>
      </c>
      <c r="H10" s="92" t="s">
        <v>58</v>
      </c>
      <c r="I10" s="41">
        <v>0.2</v>
      </c>
      <c r="J10" s="48" t="b">
        <f>IF(AND(COUNTIF(TAUXTVA1:TAUXTVA4, I10) = 0, I10 &lt;&gt; 0), FALSE, IF(ISBLANK(I10), FALSE, TRUE))</f>
        <v>1</v>
      </c>
      <c r="K10" s="49" t="b">
        <f>IF(AND(A10 = "9", H10 &lt;&gt; "Non totalisé"), TRUE, FALSE)</f>
        <v>1</v>
      </c>
      <c r="L10" s="47">
        <f>IF(AND(K10 = TRUE, J10 = TRUE), I10, "")</f>
        <v>0.2</v>
      </c>
      <c r="M10" s="42" t="str">
        <f>IF(COUNTIF(TAUXTVA1:TAUXTVA4, I10) = 0, "ATTENTION : Ce taux de TVA n'est pas supporté par le récapitulatif du lot.", IF(ISBLANK(I10), "ATTENTION : Il manque un taux de TVA pour cet ouvrage.", ""))</f>
        <v/>
      </c>
    </row>
    <row r="11" spans="1:13" ht="13.5" thickTop="1" x14ac:dyDescent="0.2">
      <c r="A11" s="87" t="s">
        <v>59</v>
      </c>
    </row>
    <row r="12" spans="1:13" s="51" customFormat="1" x14ac:dyDescent="0.2">
      <c r="A12" s="84" t="s">
        <v>60</v>
      </c>
      <c r="B12" s="85" t="s">
        <v>51</v>
      </c>
      <c r="C12" s="86" t="s">
        <v>61</v>
      </c>
      <c r="D12" s="77"/>
      <c r="E12" s="77"/>
      <c r="F12" s="79"/>
      <c r="G12" s="79">
        <f>IF(COUNTIF(K8:K11, FALSE) = COUNTIF(A8:A11, "9"), SUMIF(A8:A11, "9", G8:G11), SUMIF(K8:K11, TRUE, G8:G11))</f>
        <v>0</v>
      </c>
      <c r="H12" s="23" t="str">
        <f>IF(AND(COUNTIF(A8:A11, "9") &gt; 0, COUNTIF(K8:K11, FALSE) = COUNTIF(A8:A11, "9")), "Non totalisé", "")</f>
        <v/>
      </c>
      <c r="I12" s="81"/>
      <c r="J12" s="82"/>
      <c r="K12" s="77"/>
      <c r="L12" s="83"/>
      <c r="M12" s="42"/>
    </row>
    <row r="13" spans="1:13" s="51" customFormat="1" x14ac:dyDescent="0.2">
      <c r="A13" s="76"/>
      <c r="B13" s="77"/>
      <c r="C13" s="78"/>
      <c r="D13" s="77"/>
      <c r="E13" s="77"/>
      <c r="F13" s="79"/>
      <c r="G13" s="79"/>
      <c r="H13" s="80"/>
      <c r="I13" s="81"/>
      <c r="J13" s="82"/>
      <c r="K13" s="77"/>
      <c r="L13" s="83"/>
      <c r="M13" s="42"/>
    </row>
    <row r="14" spans="1:13" s="51" customFormat="1" x14ac:dyDescent="0.2">
      <c r="A14" s="84" t="s">
        <v>50</v>
      </c>
      <c r="B14" s="85" t="s">
        <v>62</v>
      </c>
      <c r="C14" s="86" t="s">
        <v>63</v>
      </c>
      <c r="D14" s="77"/>
      <c r="E14" s="77"/>
      <c r="F14" s="79"/>
      <c r="G14" s="79"/>
      <c r="H14" s="80"/>
      <c r="I14" s="81"/>
      <c r="J14" s="82"/>
      <c r="K14" s="77"/>
      <c r="L14" s="83"/>
      <c r="M14" s="42"/>
    </row>
    <row r="15" spans="1:13" ht="23.25" thickBot="1" x14ac:dyDescent="0.25">
      <c r="A15" s="87" t="s">
        <v>53</v>
      </c>
      <c r="C15" s="88" t="s">
        <v>54</v>
      </c>
    </row>
    <row r="16" spans="1:13" ht="14.25" thickTop="1" thickBot="1" x14ac:dyDescent="0.25">
      <c r="A16" s="87" t="s">
        <v>55</v>
      </c>
      <c r="B16" s="89" t="s">
        <v>64</v>
      </c>
      <c r="C16" s="88" t="s">
        <v>43</v>
      </c>
      <c r="D16" s="89" t="s">
        <v>57</v>
      </c>
      <c r="E16" s="90">
        <v>17</v>
      </c>
      <c r="F16" s="91"/>
      <c r="G16" s="91" t="str">
        <f>IF(ISBLANK(F16), "", ROUND(E16 * ROUND(F16, 2), 2))</f>
        <v/>
      </c>
      <c r="H16" s="92" t="s">
        <v>58</v>
      </c>
      <c r="I16" s="41">
        <v>0.2</v>
      </c>
      <c r="J16" s="48" t="b">
        <f>IF(AND(COUNTIF(TAUXTVA1:TAUXTVA4, I16) = 0, I16 &lt;&gt; 0), FALSE, IF(ISBLANK(I16), FALSE, TRUE))</f>
        <v>1</v>
      </c>
      <c r="K16" s="49" t="b">
        <f>IF(AND(A16 = "9", H16 &lt;&gt; "Non totalisé"), TRUE, FALSE)</f>
        <v>1</v>
      </c>
      <c r="L16" s="47">
        <f>IF(AND(K16 = TRUE, J16 = TRUE), I16, "")</f>
        <v>0.2</v>
      </c>
      <c r="M16" s="42" t="str">
        <f>IF(COUNTIF(TAUXTVA1:TAUXTVA4, I16) = 0, "ATTENTION : Ce taux de TVA n'est pas supporté par le récapitulatif du lot.", IF(ISBLANK(I16), "ATTENTION : Il manque un taux de TVA pour cet ouvrage.", ""))</f>
        <v/>
      </c>
    </row>
    <row r="17" spans="1:13" ht="13.5" thickTop="1" x14ac:dyDescent="0.2">
      <c r="A17" s="87" t="s">
        <v>59</v>
      </c>
    </row>
    <row r="18" spans="1:13" s="51" customFormat="1" x14ac:dyDescent="0.2">
      <c r="A18" s="84" t="s">
        <v>60</v>
      </c>
      <c r="B18" s="85" t="s">
        <v>62</v>
      </c>
      <c r="C18" s="86" t="s">
        <v>65</v>
      </c>
      <c r="D18" s="77"/>
      <c r="E18" s="77"/>
      <c r="F18" s="79"/>
      <c r="G18" s="79">
        <f>IF(COUNTIF(K14:K17, FALSE) = COUNTIF(A14:A17, "9"), SUMIF(A14:A17, "9", G14:G17), SUMIF(K14:K17, TRUE, G14:G17))</f>
        <v>0</v>
      </c>
      <c r="H18" s="23" t="str">
        <f>IF(AND(COUNTIF(A14:A17, "9") &gt; 0, COUNTIF(K14:K17, FALSE) = COUNTIF(A14:A17, "9")), "Non totalisé", "")</f>
        <v/>
      </c>
      <c r="I18" s="81"/>
      <c r="J18" s="82"/>
      <c r="K18" s="77"/>
      <c r="L18" s="83"/>
      <c r="M18" s="42"/>
    </row>
    <row r="19" spans="1:13" s="51" customFormat="1" x14ac:dyDescent="0.2">
      <c r="A19" s="76"/>
      <c r="B19" s="77"/>
      <c r="C19" s="78"/>
      <c r="D19" s="77"/>
      <c r="E19" s="77"/>
      <c r="F19" s="79"/>
      <c r="G19" s="79"/>
      <c r="H19" s="80"/>
      <c r="I19" s="81"/>
      <c r="J19" s="82"/>
      <c r="K19" s="77"/>
      <c r="L19" s="83"/>
      <c r="M19" s="42"/>
    </row>
    <row r="20" spans="1:13" s="51" customFormat="1" x14ac:dyDescent="0.2">
      <c r="A20" s="84" t="s">
        <v>50</v>
      </c>
      <c r="B20" s="85" t="s">
        <v>66</v>
      </c>
      <c r="C20" s="86" t="s">
        <v>67</v>
      </c>
      <c r="D20" s="77"/>
      <c r="E20" s="77"/>
      <c r="F20" s="79"/>
      <c r="G20" s="79"/>
      <c r="H20" s="80"/>
      <c r="I20" s="81"/>
      <c r="J20" s="82"/>
      <c r="K20" s="77"/>
      <c r="L20" s="83"/>
      <c r="M20" s="42"/>
    </row>
    <row r="21" spans="1:13" ht="23.25" thickBot="1" x14ac:dyDescent="0.25">
      <c r="A21" s="87" t="s">
        <v>53</v>
      </c>
      <c r="C21" s="88" t="s">
        <v>54</v>
      </c>
    </row>
    <row r="22" spans="1:13" ht="14.25" thickTop="1" thickBot="1" x14ac:dyDescent="0.25">
      <c r="A22" s="87" t="s">
        <v>55</v>
      </c>
      <c r="B22" s="89" t="s">
        <v>68</v>
      </c>
      <c r="C22" s="88" t="s">
        <v>43</v>
      </c>
      <c r="D22" s="89" t="s">
        <v>57</v>
      </c>
      <c r="E22" s="90">
        <v>17</v>
      </c>
      <c r="F22" s="91"/>
      <c r="G22" s="91" t="str">
        <f>IF(ISBLANK(F22), "", ROUND(E22 * ROUND(F22, 2), 2))</f>
        <v/>
      </c>
      <c r="H22" s="92" t="s">
        <v>58</v>
      </c>
      <c r="I22" s="41">
        <v>0.2</v>
      </c>
      <c r="J22" s="48" t="b">
        <f>IF(AND(COUNTIF(TAUXTVA1:TAUXTVA4, I22) = 0, I22 &lt;&gt; 0), FALSE, IF(ISBLANK(I22), FALSE, TRUE))</f>
        <v>1</v>
      </c>
      <c r="K22" s="49" t="b">
        <f>IF(AND(A22 = "9", H22 &lt;&gt; "Non totalisé"), TRUE, FALSE)</f>
        <v>1</v>
      </c>
      <c r="L22" s="47">
        <f>IF(AND(K22 = TRUE, J22 = TRUE), I22, "")</f>
        <v>0.2</v>
      </c>
      <c r="M22" s="42" t="str">
        <f>IF(COUNTIF(TAUXTVA1:TAUXTVA4, I22) = 0, "ATTENTION : Ce taux de TVA n'est pas supporté par le récapitulatif du lot.", IF(ISBLANK(I22), "ATTENTION : Il manque un taux de TVA pour cet ouvrage.", ""))</f>
        <v/>
      </c>
    </row>
    <row r="23" spans="1:13" ht="13.5" thickTop="1" x14ac:dyDescent="0.2">
      <c r="A23" s="87" t="s">
        <v>59</v>
      </c>
    </row>
    <row r="24" spans="1:13" s="51" customFormat="1" x14ac:dyDescent="0.2">
      <c r="A24" s="84" t="s">
        <v>60</v>
      </c>
      <c r="B24" s="85" t="s">
        <v>66</v>
      </c>
      <c r="C24" s="86" t="s">
        <v>69</v>
      </c>
      <c r="D24" s="77"/>
      <c r="E24" s="77"/>
      <c r="F24" s="79"/>
      <c r="G24" s="79">
        <f>IF(COUNTIF(K20:K23, FALSE) = COUNTIF(A20:A23, "9"), SUMIF(A20:A23, "9", G20:G23), SUMIF(K20:K23, TRUE, G20:G23))</f>
        <v>0</v>
      </c>
      <c r="H24" s="23" t="str">
        <f>IF(AND(COUNTIF(A20:A23, "9") &gt; 0, COUNTIF(K20:K23, FALSE) = COUNTIF(A20:A23, "9")), "Non totalisé", "")</f>
        <v/>
      </c>
      <c r="I24" s="81"/>
      <c r="J24" s="82"/>
      <c r="K24" s="77"/>
      <c r="L24" s="83"/>
      <c r="M24" s="42"/>
    </row>
    <row r="25" spans="1:13" s="51" customFormat="1" x14ac:dyDescent="0.2">
      <c r="A25" s="76"/>
      <c r="B25" s="77"/>
      <c r="C25" s="78"/>
      <c r="D25" s="77"/>
      <c r="E25" s="77"/>
      <c r="F25" s="79"/>
      <c r="G25" s="79"/>
      <c r="H25" s="80"/>
      <c r="I25" s="81"/>
      <c r="J25" s="82"/>
      <c r="K25" s="77"/>
      <c r="L25" s="83"/>
      <c r="M25" s="42"/>
    </row>
    <row r="26" spans="1:13" s="51" customFormat="1" x14ac:dyDescent="0.2">
      <c r="A26" s="84" t="s">
        <v>50</v>
      </c>
      <c r="B26" s="85" t="s">
        <v>70</v>
      </c>
      <c r="C26" s="86" t="s">
        <v>71</v>
      </c>
      <c r="D26" s="77"/>
      <c r="E26" s="77"/>
      <c r="F26" s="79"/>
      <c r="G26" s="79"/>
      <c r="H26" s="80"/>
      <c r="I26" s="81"/>
      <c r="J26" s="82"/>
      <c r="K26" s="77"/>
      <c r="L26" s="83"/>
      <c r="M26" s="42"/>
    </row>
    <row r="27" spans="1:13" ht="23.25" thickBot="1" x14ac:dyDescent="0.25">
      <c r="A27" s="87" t="s">
        <v>53</v>
      </c>
      <c r="C27" s="88" t="s">
        <v>72</v>
      </c>
    </row>
    <row r="28" spans="1:13" ht="14.25" thickTop="1" thickBot="1" x14ac:dyDescent="0.25">
      <c r="A28" s="87" t="s">
        <v>55</v>
      </c>
      <c r="B28" s="89" t="s">
        <v>73</v>
      </c>
      <c r="C28" s="88" t="s">
        <v>43</v>
      </c>
      <c r="D28" s="89" t="s">
        <v>74</v>
      </c>
      <c r="E28" s="90">
        <v>17</v>
      </c>
      <c r="F28" s="91"/>
      <c r="G28" s="91" t="str">
        <f>IF(ISBLANK(F28), "", ROUND(E28 * ROUND(F28, 2), 2))</f>
        <v/>
      </c>
      <c r="H28" s="92" t="s">
        <v>58</v>
      </c>
      <c r="I28" s="41">
        <v>0.2</v>
      </c>
      <c r="J28" s="48" t="b">
        <f>IF(AND(COUNTIF(TAUXTVA1:TAUXTVA4, I28) = 0, I28 &lt;&gt; 0), FALSE, IF(ISBLANK(I28), FALSE, TRUE))</f>
        <v>1</v>
      </c>
      <c r="K28" s="49" t="b">
        <f>IF(AND(A28 = "9", H28 &lt;&gt; "Non totalisé"), TRUE, FALSE)</f>
        <v>1</v>
      </c>
      <c r="L28" s="47">
        <f>IF(AND(K28 = TRUE, J28 = TRUE), I28, "")</f>
        <v>0.2</v>
      </c>
      <c r="M28" s="42" t="str">
        <f>IF(COUNTIF(TAUXTVA1:TAUXTVA4, I28) = 0, "ATTENTION : Ce taux de TVA n'est pas supporté par le récapitulatif du lot.", IF(ISBLANK(I28), "ATTENTION : Il manque un taux de TVA pour cet ouvrage.", ""))</f>
        <v/>
      </c>
    </row>
    <row r="29" spans="1:13" ht="13.5" thickTop="1" x14ac:dyDescent="0.2">
      <c r="A29" s="87" t="s">
        <v>59</v>
      </c>
    </row>
    <row r="30" spans="1:13" s="51" customFormat="1" x14ac:dyDescent="0.2">
      <c r="A30" s="84" t="s">
        <v>60</v>
      </c>
      <c r="B30" s="85" t="s">
        <v>70</v>
      </c>
      <c r="C30" s="86" t="s">
        <v>75</v>
      </c>
      <c r="D30" s="77"/>
      <c r="E30" s="77"/>
      <c r="F30" s="79"/>
      <c r="G30" s="79">
        <f>IF(COUNTIF(K26:K29, FALSE) = COUNTIF(A26:A29, "9"), SUMIF(A26:A29, "9", G26:G29), SUMIF(K26:K29, TRUE, G26:G29))</f>
        <v>0</v>
      </c>
      <c r="H30" s="23" t="str">
        <f>IF(AND(COUNTIF(A26:A29, "9") &gt; 0, COUNTIF(K26:K29, FALSE) = COUNTIF(A26:A29, "9")), "Non totalisé", "")</f>
        <v/>
      </c>
      <c r="I30" s="81"/>
      <c r="J30" s="82"/>
      <c r="K30" s="77"/>
      <c r="L30" s="83"/>
      <c r="M30" s="42"/>
    </row>
    <row r="31" spans="1:13" s="51" customFormat="1" x14ac:dyDescent="0.2">
      <c r="A31" s="76"/>
      <c r="B31" s="77"/>
      <c r="C31" s="78"/>
      <c r="D31" s="77"/>
      <c r="E31" s="77"/>
      <c r="F31" s="79"/>
      <c r="G31" s="79"/>
      <c r="H31" s="80"/>
      <c r="I31" s="81"/>
      <c r="J31" s="82"/>
      <c r="K31" s="77"/>
      <c r="L31" s="83"/>
      <c r="M31" s="42"/>
    </row>
    <row r="32" spans="1:13" s="51" customFormat="1" x14ac:dyDescent="0.2">
      <c r="A32" s="84" t="s">
        <v>50</v>
      </c>
      <c r="B32" s="85" t="s">
        <v>76</v>
      </c>
      <c r="C32" s="86" t="s">
        <v>77</v>
      </c>
      <c r="D32" s="77"/>
      <c r="E32" s="77"/>
      <c r="F32" s="79"/>
      <c r="G32" s="79"/>
      <c r="H32" s="80"/>
      <c r="I32" s="81"/>
      <c r="J32" s="82"/>
      <c r="K32" s="77"/>
      <c r="L32" s="83"/>
      <c r="M32" s="42"/>
    </row>
    <row r="33" spans="1:13" ht="23.25" thickBot="1" x14ac:dyDescent="0.25">
      <c r="A33" s="87" t="s">
        <v>53</v>
      </c>
      <c r="C33" s="88" t="s">
        <v>78</v>
      </c>
    </row>
    <row r="34" spans="1:13" ht="14.25" thickTop="1" thickBot="1" x14ac:dyDescent="0.25">
      <c r="A34" s="87" t="s">
        <v>55</v>
      </c>
      <c r="B34" s="89" t="s">
        <v>79</v>
      </c>
      <c r="C34" s="88" t="s">
        <v>43</v>
      </c>
      <c r="D34" s="89" t="s">
        <v>57</v>
      </c>
      <c r="E34" s="90">
        <v>40</v>
      </c>
      <c r="F34" s="91"/>
      <c r="G34" s="91" t="str">
        <f>IF(ISBLANK(F34), "", ROUND(E34 * ROUND(F34, 2), 2))</f>
        <v/>
      </c>
      <c r="H34" s="92" t="s">
        <v>58</v>
      </c>
      <c r="I34" s="41">
        <v>0.2</v>
      </c>
      <c r="J34" s="48" t="b">
        <f>IF(AND(COUNTIF(TAUXTVA1:TAUXTVA4, I34) = 0, I34 &lt;&gt; 0), FALSE, IF(ISBLANK(I34), FALSE, TRUE))</f>
        <v>1</v>
      </c>
      <c r="K34" s="49" t="b">
        <f>IF(AND(A34 = "9", H34 &lt;&gt; "Non totalisé"), TRUE, FALSE)</f>
        <v>1</v>
      </c>
      <c r="L34" s="47">
        <f>IF(AND(K34 = TRUE, J34 = TRUE), I34, "")</f>
        <v>0.2</v>
      </c>
      <c r="M34" s="42" t="str">
        <f>IF(COUNTIF(TAUXTVA1:TAUXTVA4, I34) = 0, "ATTENTION : Ce taux de TVA n'est pas supporté par le récapitulatif du lot.", IF(ISBLANK(I34), "ATTENTION : Il manque un taux de TVA pour cet ouvrage.", ""))</f>
        <v/>
      </c>
    </row>
    <row r="35" spans="1:13" ht="13.5" thickTop="1" x14ac:dyDescent="0.2">
      <c r="A35" s="87" t="s">
        <v>59</v>
      </c>
    </row>
    <row r="36" spans="1:13" s="51" customFormat="1" x14ac:dyDescent="0.2">
      <c r="A36" s="84" t="s">
        <v>60</v>
      </c>
      <c r="B36" s="85" t="s">
        <v>76</v>
      </c>
      <c r="C36" s="86" t="s">
        <v>80</v>
      </c>
      <c r="D36" s="77"/>
      <c r="E36" s="77"/>
      <c r="F36" s="79"/>
      <c r="G36" s="79">
        <f>IF(COUNTIF(K32:K35, FALSE) = COUNTIF(A32:A35, "9"), SUMIF(A32:A35, "9", G32:G35), SUMIF(K32:K35, TRUE, G32:G35))</f>
        <v>0</v>
      </c>
      <c r="H36" s="23" t="str">
        <f>IF(AND(COUNTIF(A32:A35, "9") &gt; 0, COUNTIF(K32:K35, FALSE) = COUNTIF(A32:A35, "9")), "Non totalisé", "")</f>
        <v/>
      </c>
      <c r="I36" s="81"/>
      <c r="J36" s="82"/>
      <c r="K36" s="77"/>
      <c r="L36" s="83"/>
      <c r="M36" s="42"/>
    </row>
    <row r="37" spans="1:13" s="51" customFormat="1" x14ac:dyDescent="0.2">
      <c r="A37" s="76"/>
      <c r="B37" s="77"/>
      <c r="C37" s="78"/>
      <c r="D37" s="77"/>
      <c r="E37" s="77"/>
      <c r="F37" s="79"/>
      <c r="G37" s="79"/>
      <c r="H37" s="80"/>
      <c r="I37" s="81"/>
      <c r="J37" s="82"/>
      <c r="K37" s="77"/>
      <c r="L37" s="83"/>
      <c r="M37" s="42"/>
    </row>
    <row r="38" spans="1:13" s="51" customFormat="1" x14ac:dyDescent="0.2">
      <c r="A38" s="84" t="s">
        <v>50</v>
      </c>
      <c r="B38" s="85" t="s">
        <v>81</v>
      </c>
      <c r="C38" s="86" t="s">
        <v>82</v>
      </c>
      <c r="D38" s="77"/>
      <c r="E38" s="77"/>
      <c r="F38" s="79"/>
      <c r="G38" s="79"/>
      <c r="H38" s="80"/>
      <c r="I38" s="81"/>
      <c r="J38" s="82"/>
      <c r="K38" s="77"/>
      <c r="L38" s="83"/>
      <c r="M38" s="42"/>
    </row>
    <row r="39" spans="1:13" ht="23.25" thickBot="1" x14ac:dyDescent="0.25">
      <c r="A39" s="87" t="s">
        <v>53</v>
      </c>
      <c r="C39" s="88" t="s">
        <v>83</v>
      </c>
    </row>
    <row r="40" spans="1:13" ht="14.25" thickTop="1" thickBot="1" x14ac:dyDescent="0.25">
      <c r="A40" s="87" t="s">
        <v>55</v>
      </c>
      <c r="B40" s="89" t="s">
        <v>84</v>
      </c>
      <c r="C40" s="88" t="s">
        <v>43</v>
      </c>
      <c r="D40" s="89" t="s">
        <v>57</v>
      </c>
      <c r="E40" s="90">
        <v>23</v>
      </c>
      <c r="F40" s="91"/>
      <c r="G40" s="91" t="str">
        <f>IF(ISBLANK(F40), "", ROUND(E40 * ROUND(F40, 2), 2))</f>
        <v/>
      </c>
      <c r="H40" s="92" t="s">
        <v>58</v>
      </c>
      <c r="I40" s="41">
        <v>0.2</v>
      </c>
      <c r="J40" s="48" t="b">
        <f>IF(AND(COUNTIF(TAUXTVA1:TAUXTVA4, I40) = 0, I40 &lt;&gt; 0), FALSE, IF(ISBLANK(I40), FALSE, TRUE))</f>
        <v>1</v>
      </c>
      <c r="K40" s="49" t="b">
        <f>IF(AND(A40 = "9", H40 &lt;&gt; "Non totalisé"), TRUE, FALSE)</f>
        <v>1</v>
      </c>
      <c r="L40" s="47">
        <f>IF(AND(K40 = TRUE, J40 = TRUE), I40, "")</f>
        <v>0.2</v>
      </c>
      <c r="M40" s="42" t="str">
        <f>IF(COUNTIF(TAUXTVA1:TAUXTVA4, I40) = 0, "ATTENTION : Ce taux de TVA n'est pas supporté par le récapitulatif du lot.", IF(ISBLANK(I40), "ATTENTION : Il manque un taux de TVA pour cet ouvrage.", ""))</f>
        <v/>
      </c>
    </row>
    <row r="41" spans="1:13" ht="13.5" thickTop="1" x14ac:dyDescent="0.2">
      <c r="A41" s="87" t="s">
        <v>59</v>
      </c>
    </row>
    <row r="42" spans="1:13" s="51" customFormat="1" x14ac:dyDescent="0.2">
      <c r="A42" s="84" t="s">
        <v>60</v>
      </c>
      <c r="B42" s="85" t="s">
        <v>81</v>
      </c>
      <c r="C42" s="86" t="s">
        <v>85</v>
      </c>
      <c r="D42" s="77"/>
      <c r="E42" s="77"/>
      <c r="F42" s="79"/>
      <c r="G42" s="79">
        <f>IF(COUNTIF(K38:K41, FALSE) = COUNTIF(A38:A41, "9"), SUMIF(A38:A41, "9", G38:G41), SUMIF(K38:K41, TRUE, G38:G41))</f>
        <v>0</v>
      </c>
      <c r="H42" s="23" t="str">
        <f>IF(AND(COUNTIF(A38:A41, "9") &gt; 0, COUNTIF(K38:K41, FALSE) = COUNTIF(A38:A41, "9")), "Non totalisé", "")</f>
        <v/>
      </c>
      <c r="I42" s="81"/>
      <c r="J42" s="82"/>
      <c r="K42" s="77"/>
      <c r="L42" s="83"/>
      <c r="M42" s="42"/>
    </row>
    <row r="43" spans="1:13" s="51" customFormat="1" x14ac:dyDescent="0.2">
      <c r="A43" s="76"/>
      <c r="B43" s="77"/>
      <c r="C43" s="78"/>
      <c r="D43" s="77"/>
      <c r="E43" s="77"/>
      <c r="F43" s="79"/>
      <c r="G43" s="79"/>
      <c r="H43" s="80"/>
      <c r="I43" s="81"/>
      <c r="J43" s="82"/>
      <c r="K43" s="77"/>
      <c r="L43" s="83"/>
      <c r="M43" s="42"/>
    </row>
    <row r="44" spans="1:13" s="51" customFormat="1" ht="13.5" thickBot="1" x14ac:dyDescent="0.25">
      <c r="A44" s="84" t="s">
        <v>50</v>
      </c>
      <c r="B44" s="85" t="s">
        <v>86</v>
      </c>
      <c r="C44" s="86" t="s">
        <v>87</v>
      </c>
      <c r="D44" s="77"/>
      <c r="E44" s="77"/>
      <c r="F44" s="79"/>
      <c r="G44" s="79"/>
      <c r="H44" s="80"/>
      <c r="I44" s="81"/>
      <c r="J44" s="82"/>
      <c r="K44" s="77"/>
      <c r="L44" s="83"/>
      <c r="M44" s="42"/>
    </row>
    <row r="45" spans="1:13" ht="14.25" thickTop="1" thickBot="1" x14ac:dyDescent="0.25">
      <c r="A45" s="87" t="s">
        <v>55</v>
      </c>
      <c r="B45" s="89" t="s">
        <v>88</v>
      </c>
      <c r="C45" s="88" t="s">
        <v>89</v>
      </c>
      <c r="D45" s="89" t="s">
        <v>90</v>
      </c>
      <c r="E45" s="93">
        <v>1</v>
      </c>
      <c r="F45" s="91"/>
      <c r="G45" s="91" t="str">
        <f>IF(ISBLANK(F45), "", ROUND(E45 * ROUND(F45, 2), 2))</f>
        <v/>
      </c>
      <c r="H45" s="92" t="s">
        <v>58</v>
      </c>
      <c r="I45" s="41">
        <v>0.2</v>
      </c>
      <c r="J45" s="48" t="b">
        <f>IF(AND(COUNTIF(TAUXTVA1:TAUXTVA4, I45) = 0, I45 &lt;&gt; 0), FALSE, IF(ISBLANK(I45), FALSE, TRUE))</f>
        <v>1</v>
      </c>
      <c r="K45" s="49" t="b">
        <f>IF(AND(A45 = "9", H45 &lt;&gt; "Non totalisé"), TRUE, FALSE)</f>
        <v>1</v>
      </c>
      <c r="L45" s="47">
        <f>IF(AND(K45 = TRUE, J45 = TRUE), I45, "")</f>
        <v>0.2</v>
      </c>
      <c r="M45" s="42" t="str">
        <f>IF(COUNTIF(TAUXTVA1:TAUXTVA4, I45) = 0, "ATTENTION : Ce taux de TVA n'est pas supporté par le récapitulatif du lot.", IF(ISBLANK(I45), "ATTENTION : Il manque un taux de TVA pour cet ouvrage.", ""))</f>
        <v/>
      </c>
    </row>
    <row r="46" spans="1:13" ht="13.5" thickTop="1" x14ac:dyDescent="0.2">
      <c r="A46" s="87" t="s">
        <v>59</v>
      </c>
    </row>
    <row r="47" spans="1:13" s="51" customFormat="1" x14ac:dyDescent="0.2">
      <c r="A47" s="84" t="s">
        <v>60</v>
      </c>
      <c r="B47" s="85" t="s">
        <v>86</v>
      </c>
      <c r="C47" s="86" t="s">
        <v>91</v>
      </c>
      <c r="D47" s="77"/>
      <c r="E47" s="77"/>
      <c r="F47" s="79"/>
      <c r="G47" s="79">
        <f>IF(COUNTIF(K44:K46, FALSE) = COUNTIF(A44:A46, "9"), SUMIF(A44:A46, "9", G44:G46), SUMIF(K44:K46, TRUE, G44:G46))</f>
        <v>0</v>
      </c>
      <c r="H47" s="23" t="str">
        <f>IF(AND(COUNTIF(A44:A46, "9") &gt; 0, COUNTIF(K44:K46, FALSE) = COUNTIF(A44:A46, "9")), "Non totalisé", "")</f>
        <v/>
      </c>
      <c r="I47" s="81"/>
      <c r="J47" s="82"/>
      <c r="K47" s="77"/>
      <c r="L47" s="83"/>
      <c r="M47" s="42"/>
    </row>
    <row r="48" spans="1:13" s="51" customFormat="1" x14ac:dyDescent="0.2">
      <c r="A48" s="76"/>
      <c r="B48" s="77"/>
      <c r="C48" s="78"/>
      <c r="D48" s="77"/>
      <c r="E48" s="77"/>
      <c r="F48" s="79"/>
      <c r="G48" s="79"/>
      <c r="H48" s="80"/>
      <c r="I48" s="81"/>
      <c r="J48" s="82"/>
      <c r="K48" s="77"/>
      <c r="L48" s="83"/>
      <c r="M48" s="42"/>
    </row>
    <row r="49" spans="1:13" s="51" customFormat="1" x14ac:dyDescent="0.2">
      <c r="A49" s="84" t="s">
        <v>50</v>
      </c>
      <c r="B49" s="85" t="s">
        <v>92</v>
      </c>
      <c r="C49" s="86" t="s">
        <v>93</v>
      </c>
      <c r="D49" s="77"/>
      <c r="E49" s="77"/>
      <c r="F49" s="79"/>
      <c r="G49" s="79"/>
      <c r="H49" s="80"/>
      <c r="I49" s="81"/>
      <c r="J49" s="82"/>
      <c r="K49" s="77"/>
      <c r="L49" s="83"/>
      <c r="M49" s="42"/>
    </row>
    <row r="50" spans="1:13" ht="13.5" thickBot="1" x14ac:dyDescent="0.25">
      <c r="A50" s="87" t="s">
        <v>53</v>
      </c>
      <c r="C50" s="88" t="s">
        <v>94</v>
      </c>
    </row>
    <row r="51" spans="1:13" ht="14.25" thickTop="1" thickBot="1" x14ac:dyDescent="0.25">
      <c r="A51" s="87" t="s">
        <v>55</v>
      </c>
      <c r="B51" s="89" t="s">
        <v>95</v>
      </c>
      <c r="C51" s="88" t="s">
        <v>43</v>
      </c>
      <c r="D51" s="89" t="s">
        <v>90</v>
      </c>
      <c r="E51" s="93">
        <v>3</v>
      </c>
      <c r="F51" s="91"/>
      <c r="G51" s="91" t="str">
        <f>IF(ISBLANK(F51), "", ROUND(E51 * ROUND(F51, 2), 2))</f>
        <v/>
      </c>
      <c r="H51" s="92" t="s">
        <v>58</v>
      </c>
      <c r="I51" s="41">
        <v>0.2</v>
      </c>
      <c r="J51" s="48" t="b">
        <f>IF(AND(COUNTIF(TAUXTVA1:TAUXTVA4, I51) = 0, I51 &lt;&gt; 0), FALSE, IF(ISBLANK(I51), FALSE, TRUE))</f>
        <v>1</v>
      </c>
      <c r="K51" s="49" t="b">
        <f>IF(AND(A51 = "9", H51 &lt;&gt; "Non totalisé"), TRUE, FALSE)</f>
        <v>1</v>
      </c>
      <c r="L51" s="47">
        <f>IF(AND(K51 = TRUE, J51 = TRUE), I51, "")</f>
        <v>0.2</v>
      </c>
      <c r="M51" s="42" t="str">
        <f>IF(COUNTIF(TAUXTVA1:TAUXTVA4, I51) = 0, "ATTENTION : Ce taux de TVA n'est pas supporté par le récapitulatif du lot.", IF(ISBLANK(I51), "ATTENTION : Il manque un taux de TVA pour cet ouvrage.", ""))</f>
        <v/>
      </c>
    </row>
    <row r="52" spans="1:13" ht="13.5" thickTop="1" x14ac:dyDescent="0.2">
      <c r="A52" s="87" t="s">
        <v>59</v>
      </c>
    </row>
    <row r="53" spans="1:13" s="51" customFormat="1" x14ac:dyDescent="0.2">
      <c r="A53" s="84" t="s">
        <v>60</v>
      </c>
      <c r="B53" s="85" t="s">
        <v>92</v>
      </c>
      <c r="C53" s="86" t="s">
        <v>96</v>
      </c>
      <c r="D53" s="77"/>
      <c r="E53" s="77"/>
      <c r="F53" s="79"/>
      <c r="G53" s="79">
        <f>IF(COUNTIF(K49:K52, FALSE) = COUNTIF(A49:A52, "9"), SUMIF(A49:A52, "9", G49:G52), SUMIF(K49:K52, TRUE, G49:G52))</f>
        <v>0</v>
      </c>
      <c r="H53" s="23" t="str">
        <f>IF(AND(COUNTIF(A49:A52, "9") &gt; 0, COUNTIF(K49:K52, FALSE) = COUNTIF(A49:A52, "9")), "Non totalisé", "")</f>
        <v/>
      </c>
      <c r="I53" s="81"/>
      <c r="J53" s="82"/>
      <c r="K53" s="77"/>
      <c r="L53" s="83"/>
      <c r="M53" s="42"/>
    </row>
    <row r="54" spans="1:13" s="51" customFormat="1" x14ac:dyDescent="0.2">
      <c r="A54" s="76"/>
      <c r="B54" s="77"/>
      <c r="C54" s="78"/>
      <c r="D54" s="77"/>
      <c r="E54" s="77"/>
      <c r="F54" s="79"/>
      <c r="G54" s="79"/>
      <c r="H54" s="80"/>
      <c r="I54" s="81"/>
      <c r="J54" s="82"/>
      <c r="K54" s="77"/>
      <c r="L54" s="83"/>
      <c r="M54" s="42"/>
    </row>
    <row r="55" spans="1:13" s="51" customFormat="1" x14ac:dyDescent="0.2">
      <c r="A55" s="84" t="s">
        <v>50</v>
      </c>
      <c r="B55" s="85" t="s">
        <v>97</v>
      </c>
      <c r="C55" s="86" t="s">
        <v>98</v>
      </c>
      <c r="D55" s="77"/>
      <c r="E55" s="77"/>
      <c r="F55" s="79"/>
      <c r="G55" s="79"/>
      <c r="H55" s="80"/>
      <c r="I55" s="81"/>
      <c r="J55" s="82"/>
      <c r="K55" s="77"/>
      <c r="L55" s="83"/>
      <c r="M55" s="42"/>
    </row>
    <row r="56" spans="1:13" ht="13.5" thickBot="1" x14ac:dyDescent="0.25">
      <c r="A56" s="87" t="s">
        <v>53</v>
      </c>
      <c r="C56" s="88" t="s">
        <v>99</v>
      </c>
    </row>
    <row r="57" spans="1:13" ht="14.25" thickTop="1" thickBot="1" x14ac:dyDescent="0.25">
      <c r="A57" s="87" t="s">
        <v>55</v>
      </c>
      <c r="B57" s="89" t="s">
        <v>100</v>
      </c>
      <c r="C57" s="88" t="s">
        <v>43</v>
      </c>
      <c r="D57" s="89" t="s">
        <v>74</v>
      </c>
      <c r="E57" s="90">
        <v>1</v>
      </c>
      <c r="F57" s="91"/>
      <c r="G57" s="91" t="str">
        <f>IF(ISBLANK(F57), "", ROUND(E57 * ROUND(F57, 2), 2))</f>
        <v/>
      </c>
      <c r="H57" s="92" t="s">
        <v>58</v>
      </c>
      <c r="I57" s="41">
        <v>0.2</v>
      </c>
      <c r="J57" s="48" t="b">
        <f>IF(AND(COUNTIF(TAUXTVA1:TAUXTVA4, I57) = 0, I57 &lt;&gt; 0), FALSE, IF(ISBLANK(I57), FALSE, TRUE))</f>
        <v>1</v>
      </c>
      <c r="K57" s="49" t="b">
        <f>IF(AND(A57 = "9", H57 &lt;&gt; "Non totalisé"), TRUE, FALSE)</f>
        <v>1</v>
      </c>
      <c r="L57" s="47">
        <f>IF(AND(K57 = TRUE, J57 = TRUE), I57, "")</f>
        <v>0.2</v>
      </c>
      <c r="M57" s="42" t="str">
        <f>IF(COUNTIF(TAUXTVA1:TAUXTVA4, I57) = 0, "ATTENTION : Ce taux de TVA n'est pas supporté par le récapitulatif du lot.", IF(ISBLANK(I57), "ATTENTION : Il manque un taux de TVA pour cet ouvrage.", ""))</f>
        <v/>
      </c>
    </row>
    <row r="58" spans="1:13" ht="13.5" thickTop="1" x14ac:dyDescent="0.2">
      <c r="A58" s="87" t="s">
        <v>59</v>
      </c>
    </row>
    <row r="59" spans="1:13" s="51" customFormat="1" x14ac:dyDescent="0.2">
      <c r="A59" s="84" t="s">
        <v>60</v>
      </c>
      <c r="B59" s="85" t="s">
        <v>97</v>
      </c>
      <c r="C59" s="86" t="s">
        <v>101</v>
      </c>
      <c r="D59" s="77"/>
      <c r="E59" s="77"/>
      <c r="F59" s="79"/>
      <c r="G59" s="79">
        <f>IF(COUNTIF(K55:K58, FALSE) = COUNTIF(A55:A58, "9"), SUMIF(A55:A58, "9", G55:G58), SUMIF(K55:K58, TRUE, G55:G58))</f>
        <v>0</v>
      </c>
      <c r="H59" s="23" t="str">
        <f>IF(AND(COUNTIF(A55:A58, "9") &gt; 0, COUNTIF(K55:K58, FALSE) = COUNTIF(A55:A58, "9")), "Non totalisé", "")</f>
        <v/>
      </c>
      <c r="I59" s="81"/>
      <c r="J59" s="82"/>
      <c r="K59" s="77"/>
      <c r="L59" s="83"/>
      <c r="M59" s="42"/>
    </row>
    <row r="60" spans="1:13" s="51" customFormat="1" x14ac:dyDescent="0.2">
      <c r="A60" s="76"/>
      <c r="B60" s="77"/>
      <c r="C60" s="78"/>
      <c r="D60" s="77"/>
      <c r="E60" s="77"/>
      <c r="F60" s="79"/>
      <c r="G60" s="79"/>
      <c r="H60" s="80"/>
      <c r="I60" s="81"/>
      <c r="J60" s="82"/>
      <c r="K60" s="77"/>
      <c r="L60" s="83"/>
      <c r="M60" s="42"/>
    </row>
    <row r="61" spans="1:13" s="51" customFormat="1" x14ac:dyDescent="0.2">
      <c r="A61" s="84" t="s">
        <v>50</v>
      </c>
      <c r="B61" s="85" t="s">
        <v>102</v>
      </c>
      <c r="C61" s="86" t="s">
        <v>103</v>
      </c>
      <c r="D61" s="77"/>
      <c r="E61" s="77"/>
      <c r="F61" s="79"/>
      <c r="G61" s="79"/>
      <c r="H61" s="80"/>
      <c r="I61" s="81"/>
      <c r="J61" s="82"/>
      <c r="K61" s="77"/>
      <c r="L61" s="83"/>
      <c r="M61" s="42"/>
    </row>
    <row r="62" spans="1:13" ht="13.5" thickBot="1" x14ac:dyDescent="0.25">
      <c r="A62" s="87" t="s">
        <v>53</v>
      </c>
      <c r="C62" s="88" t="s">
        <v>99</v>
      </c>
    </row>
    <row r="63" spans="1:13" ht="14.25" thickTop="1" thickBot="1" x14ac:dyDescent="0.25">
      <c r="A63" s="87" t="s">
        <v>55</v>
      </c>
      <c r="B63" s="89" t="s">
        <v>104</v>
      </c>
      <c r="C63" s="88" t="s">
        <v>43</v>
      </c>
      <c r="D63" s="89" t="s">
        <v>74</v>
      </c>
      <c r="E63" s="90">
        <v>1</v>
      </c>
      <c r="F63" s="91"/>
      <c r="G63" s="91" t="str">
        <f>IF(ISBLANK(F63), "", ROUND(E63 * ROUND(F63, 2), 2))</f>
        <v/>
      </c>
      <c r="H63" s="92" t="s">
        <v>58</v>
      </c>
      <c r="I63" s="41">
        <v>0.2</v>
      </c>
      <c r="J63" s="48" t="b">
        <f>IF(AND(COUNTIF(TAUXTVA1:TAUXTVA4, I63) = 0, I63 &lt;&gt; 0), FALSE, IF(ISBLANK(I63), FALSE, TRUE))</f>
        <v>1</v>
      </c>
      <c r="K63" s="49" t="b">
        <f>IF(AND(A63 = "9", H63 &lt;&gt; "Non totalisé"), TRUE, FALSE)</f>
        <v>1</v>
      </c>
      <c r="L63" s="47">
        <f>IF(AND(K63 = TRUE, J63 = TRUE), I63, "")</f>
        <v>0.2</v>
      </c>
      <c r="M63" s="42" t="str">
        <f>IF(COUNTIF(TAUXTVA1:TAUXTVA4, I63) = 0, "ATTENTION : Ce taux de TVA n'est pas supporté par le récapitulatif du lot.", IF(ISBLANK(I63), "ATTENTION : Il manque un taux de TVA pour cet ouvrage.", ""))</f>
        <v/>
      </c>
    </row>
    <row r="64" spans="1:13" ht="13.5" thickTop="1" x14ac:dyDescent="0.2">
      <c r="A64" s="87" t="s">
        <v>59</v>
      </c>
    </row>
    <row r="65" spans="1:13" s="51" customFormat="1" x14ac:dyDescent="0.2">
      <c r="A65" s="84" t="s">
        <v>60</v>
      </c>
      <c r="B65" s="85" t="s">
        <v>102</v>
      </c>
      <c r="C65" s="86" t="s">
        <v>105</v>
      </c>
      <c r="D65" s="77"/>
      <c r="E65" s="77"/>
      <c r="F65" s="79"/>
      <c r="G65" s="79">
        <f>IF(COUNTIF(K61:K64, FALSE) = COUNTIF(A61:A64, "9"), SUMIF(A61:A64, "9", G61:G64), SUMIF(K61:K64, TRUE, G61:G64))</f>
        <v>0</v>
      </c>
      <c r="H65" s="23" t="str">
        <f>IF(AND(COUNTIF(A61:A64, "9") &gt; 0, COUNTIF(K61:K64, FALSE) = COUNTIF(A61:A64, "9")), "Non totalisé", "")</f>
        <v/>
      </c>
      <c r="I65" s="81"/>
      <c r="J65" s="82"/>
      <c r="K65" s="77"/>
      <c r="L65" s="83"/>
      <c r="M65" s="42"/>
    </row>
    <row r="66" spans="1:13" s="51" customFormat="1" x14ac:dyDescent="0.2">
      <c r="A66" s="76"/>
      <c r="B66" s="77"/>
      <c r="C66" s="78"/>
      <c r="D66" s="77"/>
      <c r="E66" s="77"/>
      <c r="F66" s="79"/>
      <c r="G66" s="79"/>
      <c r="H66" s="80"/>
      <c r="I66" s="81"/>
      <c r="J66" s="82"/>
      <c r="K66" s="77"/>
      <c r="L66" s="83"/>
      <c r="M66" s="42"/>
    </row>
    <row r="67" spans="1:13" s="51" customFormat="1" x14ac:dyDescent="0.2">
      <c r="A67" s="84" t="s">
        <v>50</v>
      </c>
      <c r="B67" s="85" t="s">
        <v>106</v>
      </c>
      <c r="C67" s="86" t="s">
        <v>107</v>
      </c>
      <c r="D67" s="77"/>
      <c r="E67" s="77"/>
      <c r="F67" s="79"/>
      <c r="G67" s="79"/>
      <c r="H67" s="80"/>
      <c r="I67" s="81"/>
      <c r="J67" s="82"/>
      <c r="K67" s="77"/>
      <c r="L67" s="83"/>
      <c r="M67" s="42"/>
    </row>
    <row r="68" spans="1:13" ht="13.5" thickBot="1" x14ac:dyDescent="0.25">
      <c r="A68" s="87" t="s">
        <v>53</v>
      </c>
      <c r="C68" s="88" t="s">
        <v>108</v>
      </c>
    </row>
    <row r="69" spans="1:13" ht="14.25" thickTop="1" thickBot="1" x14ac:dyDescent="0.25">
      <c r="A69" s="87" t="s">
        <v>55</v>
      </c>
      <c r="B69" s="89" t="s">
        <v>109</v>
      </c>
      <c r="C69" s="88" t="s">
        <v>110</v>
      </c>
      <c r="D69" s="89" t="s">
        <v>90</v>
      </c>
      <c r="E69" s="93">
        <v>1</v>
      </c>
      <c r="F69" s="91"/>
      <c r="G69" s="91" t="str">
        <f>IF(ISBLANK(F69), "", ROUND(E69 * ROUND(F69, 2), 2))</f>
        <v/>
      </c>
      <c r="H69" s="92" t="s">
        <v>58</v>
      </c>
      <c r="I69" s="41">
        <v>0.2</v>
      </c>
      <c r="J69" s="48" t="b">
        <f>IF(AND(COUNTIF(TAUXTVA1:TAUXTVA4, I69) = 0, I69 &lt;&gt; 0), FALSE, IF(ISBLANK(I69), FALSE, TRUE))</f>
        <v>1</v>
      </c>
      <c r="K69" s="49" t="b">
        <f>IF(AND(A69 = "9", H69 &lt;&gt; "Non totalisé"), TRUE, FALSE)</f>
        <v>1</v>
      </c>
      <c r="L69" s="47">
        <f>IF(AND(K69 = TRUE, J69 = TRUE), I69, "")</f>
        <v>0.2</v>
      </c>
      <c r="M69" s="42" t="str">
        <f>IF(COUNTIF(TAUXTVA1:TAUXTVA4, I69) = 0, "ATTENTION : Ce taux de TVA n'est pas supporté par le récapitulatif du lot.", IF(ISBLANK(I69), "ATTENTION : Il manque un taux de TVA pour cet ouvrage.", ""))</f>
        <v/>
      </c>
    </row>
    <row r="70" spans="1:13" ht="13.5" thickTop="1" x14ac:dyDescent="0.2">
      <c r="A70" s="87" t="s">
        <v>59</v>
      </c>
    </row>
    <row r="71" spans="1:13" s="51" customFormat="1" x14ac:dyDescent="0.2">
      <c r="A71" s="84" t="s">
        <v>60</v>
      </c>
      <c r="B71" s="85" t="s">
        <v>106</v>
      </c>
      <c r="C71" s="86" t="s">
        <v>111</v>
      </c>
      <c r="D71" s="77"/>
      <c r="E71" s="77"/>
      <c r="F71" s="79"/>
      <c r="G71" s="79">
        <f>IF(COUNTIF(K67:K70, FALSE) = COUNTIF(A67:A70, "9"), SUMIF(A67:A70, "9", G67:G70), SUMIF(K67:K70, TRUE, G67:G70))</f>
        <v>0</v>
      </c>
      <c r="H71" s="23" t="str">
        <f>IF(AND(COUNTIF(A67:A70, "9") &gt; 0, COUNTIF(K67:K70, FALSE) = COUNTIF(A67:A70, "9")), "Non totalisé", "")</f>
        <v/>
      </c>
      <c r="I71" s="81"/>
      <c r="J71" s="82"/>
      <c r="K71" s="77"/>
      <c r="L71" s="83"/>
      <c r="M71" s="42"/>
    </row>
    <row r="72" spans="1:13" s="51" customFormat="1" x14ac:dyDescent="0.2">
      <c r="A72" s="76"/>
      <c r="B72" s="77"/>
      <c r="C72" s="78"/>
      <c r="D72" s="77"/>
      <c r="E72" s="77"/>
      <c r="F72" s="79"/>
      <c r="G72" s="79"/>
      <c r="H72" s="80"/>
      <c r="I72" s="81"/>
      <c r="J72" s="82"/>
      <c r="K72" s="77"/>
      <c r="L72" s="83"/>
      <c r="M72" s="42"/>
    </row>
    <row r="73" spans="1:13" s="51" customFormat="1" x14ac:dyDescent="0.2">
      <c r="A73" s="84" t="s">
        <v>112</v>
      </c>
      <c r="B73" s="85" t="s">
        <v>48</v>
      </c>
      <c r="C73" s="86" t="s">
        <v>113</v>
      </c>
      <c r="D73" s="77"/>
      <c r="E73" s="77"/>
      <c r="F73" s="79"/>
      <c r="G73" s="79">
        <f>IF(COUNTIF(K7:K72, FALSE) = COUNTIF(A7:A72, "9"), SUMIF(A7:A72, "9", G7:G72), SUMIF(K7:K72, TRUE, G7:G72))</f>
        <v>0</v>
      </c>
      <c r="H73" s="23" t="str">
        <f>IF(AND(COUNTIF(A7:A72, "9") &gt; 0, COUNTIF(K7:K72, FALSE) = COUNTIF(A7:A72, "9")), "Non totalisé", "")</f>
        <v/>
      </c>
      <c r="I73" s="81"/>
      <c r="J73" s="82"/>
      <c r="K73" s="77"/>
      <c r="L73" s="83"/>
      <c r="M73" s="42"/>
    </row>
    <row r="74" spans="1:13" s="51" customFormat="1" x14ac:dyDescent="0.2">
      <c r="A74" s="76"/>
      <c r="B74" s="77"/>
      <c r="C74" s="78"/>
      <c r="D74" s="77"/>
      <c r="E74" s="77"/>
      <c r="F74" s="79"/>
      <c r="G74" s="79"/>
      <c r="H74" s="80"/>
      <c r="I74" s="81"/>
      <c r="J74" s="82"/>
      <c r="K74" s="77"/>
      <c r="L74" s="83"/>
      <c r="M74" s="42"/>
    </row>
    <row r="75" spans="1:13" s="51" customFormat="1" x14ac:dyDescent="0.2">
      <c r="A75" s="94" t="s">
        <v>114</v>
      </c>
      <c r="B75" s="96" t="s">
        <v>45</v>
      </c>
      <c r="C75" s="98" t="s">
        <v>115</v>
      </c>
      <c r="D75" s="102"/>
      <c r="E75" s="102"/>
      <c r="F75" s="107"/>
      <c r="G75" s="106"/>
      <c r="H75" s="111"/>
      <c r="I75" s="113"/>
      <c r="J75" s="82"/>
      <c r="K75" s="77"/>
      <c r="L75" s="83"/>
      <c r="M75" s="42"/>
    </row>
    <row r="76" spans="1:13" s="51" customFormat="1" x14ac:dyDescent="0.2">
      <c r="A76" s="76"/>
      <c r="B76" s="77"/>
      <c r="C76" s="99"/>
      <c r="D76" s="103"/>
      <c r="E76" s="103"/>
      <c r="F76" s="108"/>
      <c r="G76" s="105"/>
      <c r="H76" s="80"/>
      <c r="I76" s="81"/>
      <c r="J76" s="82"/>
      <c r="K76" s="77"/>
      <c r="L76" s="83"/>
      <c r="M76" s="42"/>
    </row>
    <row r="77" spans="1:13" s="51" customFormat="1" x14ac:dyDescent="0.2">
      <c r="A77" s="76"/>
      <c r="B77" s="77"/>
      <c r="C77" s="100" t="s">
        <v>116</v>
      </c>
      <c r="D77" s="103"/>
      <c r="E77" s="103"/>
      <c r="F77" s="108"/>
      <c r="G77" s="105">
        <f>SUMIF(K5:K74, TRUE, G5:G74)</f>
        <v>0</v>
      </c>
      <c r="H77" s="80"/>
      <c r="I77" s="81"/>
      <c r="J77" s="82"/>
      <c r="K77" s="77"/>
      <c r="L77" s="83"/>
      <c r="M77" s="42"/>
    </row>
    <row r="78" spans="1:13" s="51" customFormat="1" x14ac:dyDescent="0.2">
      <c r="A78" s="76"/>
      <c r="B78" s="77"/>
      <c r="C78" s="100" t="s">
        <v>117</v>
      </c>
      <c r="D78" s="103"/>
      <c r="E78" s="103"/>
      <c r="F78" s="108"/>
      <c r="G78" s="105">
        <f>IF(COUNTIF(J5:J74, FALSE) = 0, ROUND(TAUXTVA1 * SUMIF(L5:L74, TAUXTVA1, G5:G74), 2)+ ROUND(TAUXTVA2 * SUMIF(L5:L74, TAUXTVA2, G5:G74), 2)+ ROUND(TAUXTVA3 * SUMIF(L5:L74, TAUXTVA3, G5:G74), 2)+ ROUND(TAUXTVA4 * SUMIF(L5:L74, TAUXTVA4, G5:G74), 2), "Présence d'un taux de TVA non supporté,")</f>
        <v>0</v>
      </c>
      <c r="H78" s="80"/>
      <c r="I78" s="81"/>
      <c r="J78" s="82"/>
      <c r="K78" s="77"/>
      <c r="L78" s="83"/>
      <c r="M78" s="42"/>
    </row>
    <row r="79" spans="1:13" s="51" customFormat="1" x14ac:dyDescent="0.2">
      <c r="A79" s="95"/>
      <c r="B79" s="97"/>
      <c r="C79" s="101" t="s">
        <v>118</v>
      </c>
      <c r="D79" s="104"/>
      <c r="E79" s="104"/>
      <c r="F79" s="110"/>
      <c r="G79" s="109">
        <f>IF(COUNTIF(J6:J75, FALSE) = 0, G77 + G78, "calcul de la TVA impossible.")</f>
        <v>0</v>
      </c>
      <c r="H79" s="112"/>
      <c r="I79" s="114"/>
      <c r="J79" s="82"/>
      <c r="K79" s="77"/>
      <c r="L79" s="83"/>
      <c r="M79" s="42"/>
    </row>
  </sheetData>
  <sheetProtection algorithmName="SHA-512" hashValue="abWyPoyNDCbwZSmbOU12ZrrVBfY2zFcCOLefDi8snqYYzN0+GVErrYco3IxStAN5QKjwJysmpiKTe7Ioqv49VA==" saltValue="Ti+zhV5NXiqgFm0za4m6GQ==" spinCount="100000" sheet="1" objects="1" scenarios="1"/>
  <phoneticPr fontId="0" type="noConversion"/>
  <conditionalFormatting sqref="H1:H1048576">
    <cfRule type="cellIs" dxfId="1" priority="1" stopIfTrue="1" operator="equal">
      <formula>"Totalisé"</formula>
    </cfRule>
    <cfRule type="cellIs" dxfId="0" priority="2" stopIfTrue="1" operator="equal">
      <formula>"Non totalisé"</formula>
    </cfRule>
  </conditionalFormatting>
  <pageMargins left="0.55118110236220474" right="0.55118110236220474" top="0.55118110236220474" bottom="0.55118110236220474" header="0.27559055118110237" footer="0.35433070866141736"/>
  <pageSetup paperSize="9" scale="69" fitToHeight="32767" orientation="portrait" r:id="rId1"/>
  <headerFooter alignWithMargins="0">
    <oddFooter xml:space="preserve">&amp;R&amp;P+1/&amp;N+1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96"/>
  <sheetViews>
    <sheetView workbookViewId="0">
      <selection activeCell="C25" sqref="C25:F26"/>
    </sheetView>
  </sheetViews>
  <sheetFormatPr baseColWidth="10" defaultRowHeight="12.75" x14ac:dyDescent="0.2"/>
  <cols>
    <col min="1" max="1" width="0.140625" customWidth="1"/>
    <col min="2" max="2" width="30.42578125" style="9" customWidth="1"/>
    <col min="3" max="3" width="24.140625" customWidth="1"/>
    <col min="4" max="4" width="11.7109375" customWidth="1"/>
    <col min="5" max="5" width="17.7109375" customWidth="1"/>
    <col min="6" max="6" width="23.42578125" customWidth="1"/>
    <col min="7" max="7" width="13.85546875" customWidth="1"/>
  </cols>
  <sheetData>
    <row r="1" spans="2:7" x14ac:dyDescent="0.2">
      <c r="B1" s="119" t="s">
        <v>119</v>
      </c>
      <c r="C1" s="1"/>
      <c r="D1" s="1"/>
      <c r="E1" s="1"/>
      <c r="F1" s="2"/>
      <c r="G1" s="11"/>
    </row>
    <row r="2" spans="2:7" ht="9.75" customHeight="1" x14ac:dyDescent="0.2">
      <c r="B2" s="120"/>
      <c r="C2" s="3"/>
      <c r="D2" s="3"/>
      <c r="E2" s="3"/>
      <c r="F2" s="4"/>
    </row>
    <row r="3" spans="2:7" ht="9.75" customHeight="1" x14ac:dyDescent="0.2">
      <c r="B3" s="120"/>
      <c r="C3" s="3"/>
      <c r="D3" s="3"/>
      <c r="E3" s="3"/>
      <c r="F3" s="4"/>
    </row>
    <row r="4" spans="2:7" ht="9.75" customHeight="1" x14ac:dyDescent="0.2">
      <c r="B4" s="120"/>
      <c r="C4" s="3"/>
      <c r="D4" s="3"/>
      <c r="E4" s="3"/>
      <c r="F4" s="4"/>
    </row>
    <row r="5" spans="2:7" ht="9.75" customHeight="1" x14ac:dyDescent="0.2">
      <c r="B5" s="120"/>
      <c r="C5" s="3"/>
      <c r="D5" s="3"/>
      <c r="E5" s="3"/>
      <c r="F5" s="4"/>
    </row>
    <row r="6" spans="2:7" x14ac:dyDescent="0.2">
      <c r="B6" s="120"/>
      <c r="C6" s="3"/>
      <c r="D6" s="3"/>
      <c r="E6" s="3"/>
      <c r="F6" s="4"/>
    </row>
    <row r="7" spans="2:7" ht="9.75" customHeight="1" x14ac:dyDescent="0.2">
      <c r="B7" s="120"/>
      <c r="C7" s="3"/>
      <c r="D7" s="3"/>
      <c r="E7" s="3"/>
      <c r="F7" s="4"/>
    </row>
    <row r="8" spans="2:7" ht="9.75" customHeight="1" x14ac:dyDescent="0.2">
      <c r="B8" s="120"/>
      <c r="C8" s="3"/>
      <c r="D8" s="3"/>
      <c r="E8" s="3"/>
      <c r="F8" s="4"/>
    </row>
    <row r="9" spans="2:7" ht="9.75" customHeight="1" x14ac:dyDescent="0.2">
      <c r="B9" s="120"/>
      <c r="C9" s="3"/>
      <c r="D9" s="3"/>
      <c r="E9" s="3"/>
      <c r="F9" s="4"/>
    </row>
    <row r="10" spans="2:7" ht="9.75" customHeight="1" x14ac:dyDescent="0.2">
      <c r="B10" s="120"/>
      <c r="C10" s="3"/>
      <c r="D10" s="3"/>
      <c r="E10" s="3"/>
      <c r="F10" s="4"/>
    </row>
    <row r="11" spans="2:7" x14ac:dyDescent="0.2">
      <c r="B11" s="120"/>
      <c r="C11" s="3"/>
      <c r="D11" s="3"/>
      <c r="E11" s="3"/>
      <c r="F11" s="4"/>
    </row>
    <row r="12" spans="2:7" ht="9.75" customHeight="1" x14ac:dyDescent="0.2">
      <c r="B12" s="120"/>
      <c r="C12" s="122" t="str">
        <f>IF(Paramètres!$C$5&lt;&gt;"", Paramètres!$C$5, "")</f>
        <v>MISE EN ACCESSIBILITE DE LA SALLE DU 3ème AGE ET DU CIMETIERE</v>
      </c>
      <c r="D12" s="122"/>
      <c r="E12" s="122"/>
      <c r="F12" s="123"/>
    </row>
    <row r="13" spans="2:7" ht="9.75" customHeight="1" x14ac:dyDescent="0.2">
      <c r="B13" s="120"/>
      <c r="C13" s="122"/>
      <c r="D13" s="122"/>
      <c r="E13" s="122"/>
      <c r="F13" s="123"/>
    </row>
    <row r="14" spans="2:7" ht="9.75" customHeight="1" x14ac:dyDescent="0.2">
      <c r="B14" s="120"/>
      <c r="C14" s="122"/>
      <c r="D14" s="122"/>
      <c r="E14" s="122"/>
      <c r="F14" s="123"/>
    </row>
    <row r="15" spans="2:7" ht="9.75" customHeight="1" x14ac:dyDescent="0.2">
      <c r="B15" s="120"/>
      <c r="C15" s="122"/>
      <c r="D15" s="122"/>
      <c r="E15" s="122"/>
      <c r="F15" s="123"/>
    </row>
    <row r="16" spans="2:7" ht="12.75" customHeight="1" x14ac:dyDescent="0.2">
      <c r="B16" s="120"/>
      <c r="C16" s="122"/>
      <c r="D16" s="122"/>
      <c r="E16" s="122"/>
      <c r="F16" s="123"/>
    </row>
    <row r="17" spans="2:10" ht="9.75" customHeight="1" x14ac:dyDescent="0.2">
      <c r="B17" s="120"/>
      <c r="C17" s="3"/>
      <c r="D17" s="3"/>
      <c r="E17" s="3"/>
      <c r="F17" s="4"/>
    </row>
    <row r="18" spans="2:10" ht="9.75" customHeight="1" x14ac:dyDescent="0.2">
      <c r="B18" s="120"/>
      <c r="C18" s="3"/>
      <c r="D18" s="3"/>
      <c r="E18" s="3"/>
      <c r="F18" s="4"/>
    </row>
    <row r="19" spans="2:10" ht="9.75" customHeight="1" x14ac:dyDescent="0.2">
      <c r="B19" s="120"/>
      <c r="C19" s="3"/>
      <c r="D19" s="3"/>
      <c r="E19" s="3"/>
      <c r="F19" s="4"/>
    </row>
    <row r="20" spans="2:10" ht="9.75" customHeight="1" x14ac:dyDescent="0.2">
      <c r="B20" s="120"/>
      <c r="C20" s="3"/>
      <c r="D20" s="3"/>
      <c r="E20" s="3"/>
      <c r="F20" s="4"/>
    </row>
    <row r="21" spans="2:10" ht="12.75" customHeight="1" x14ac:dyDescent="0.2">
      <c r="B21" s="120"/>
      <c r="C21" s="124" t="str">
        <f>IF(Paramètres!$C$24&lt;&gt;"", Paramètres!$C$24, "")</f>
        <v/>
      </c>
      <c r="D21" s="124"/>
      <c r="E21" s="124"/>
      <c r="F21" s="125"/>
    </row>
    <row r="22" spans="2:10" ht="9.75" customHeight="1" x14ac:dyDescent="0.2">
      <c r="B22" s="120"/>
      <c r="C22" s="124"/>
      <c r="D22" s="124"/>
      <c r="E22" s="124"/>
      <c r="F22" s="125"/>
    </row>
    <row r="23" spans="2:10" ht="9.75" customHeight="1" x14ac:dyDescent="0.2">
      <c r="B23" s="120"/>
      <c r="C23" s="126" t="str">
        <f>IF(Paramètres!$C$26&lt;&gt;"", Paramètres!$C$26, "")</f>
        <v>38470 CHASSELAY</v>
      </c>
      <c r="D23" s="126"/>
      <c r="E23" s="126"/>
      <c r="F23" s="127"/>
    </row>
    <row r="24" spans="2:10" ht="9.75" customHeight="1" x14ac:dyDescent="0.2">
      <c r="B24" s="120"/>
      <c r="C24" s="126"/>
      <c r="D24" s="126"/>
      <c r="E24" s="126"/>
      <c r="F24" s="127"/>
    </row>
    <row r="25" spans="2:10" ht="9.75" customHeight="1" x14ac:dyDescent="0.2">
      <c r="B25" s="120"/>
      <c r="C25" s="124" t="str">
        <f>IF(Paramètres!$C$28&lt;&gt;"", Paramètres!$C$28, "")</f>
        <v/>
      </c>
      <c r="D25" s="124"/>
      <c r="E25" s="124"/>
      <c r="F25" s="125"/>
    </row>
    <row r="26" spans="2:10" x14ac:dyDescent="0.2">
      <c r="B26" s="120"/>
      <c r="C26" s="124"/>
      <c r="D26" s="124"/>
      <c r="E26" s="124"/>
      <c r="F26" s="125"/>
    </row>
    <row r="27" spans="2:10" ht="9.75" customHeight="1" x14ac:dyDescent="0.2">
      <c r="B27" s="120"/>
      <c r="C27" s="3"/>
      <c r="D27" s="3"/>
      <c r="E27" s="3"/>
      <c r="F27" s="4"/>
    </row>
    <row r="28" spans="2:10" ht="9.75" customHeight="1" x14ac:dyDescent="0.2">
      <c r="B28" s="120"/>
      <c r="C28" s="3"/>
      <c r="D28" s="3"/>
      <c r="E28" s="3"/>
      <c r="F28" s="4"/>
    </row>
    <row r="29" spans="2:10" ht="9.75" customHeight="1" x14ac:dyDescent="0.2">
      <c r="B29" s="120"/>
      <c r="C29" s="3"/>
      <c r="D29" s="3"/>
      <c r="E29" s="3"/>
      <c r="F29" s="4"/>
      <c r="G29" s="5"/>
      <c r="H29" s="5"/>
      <c r="I29" s="5"/>
      <c r="J29" s="5"/>
    </row>
    <row r="30" spans="2:10" ht="9.75" customHeight="1" x14ac:dyDescent="0.2">
      <c r="B30" s="120"/>
      <c r="C30" s="6"/>
      <c r="D30" s="6"/>
      <c r="E30" s="6"/>
      <c r="F30" s="7"/>
    </row>
    <row r="31" spans="2:10" x14ac:dyDescent="0.2">
      <c r="B31" s="120"/>
      <c r="C31" s="128" t="s">
        <v>120</v>
      </c>
      <c r="D31" s="129"/>
      <c r="E31" s="129"/>
      <c r="F31" s="130"/>
    </row>
    <row r="32" spans="2:10" ht="9.75" customHeight="1" x14ac:dyDescent="0.2">
      <c r="B32" s="120"/>
      <c r="C32" s="129"/>
      <c r="D32" s="129"/>
      <c r="E32" s="129"/>
      <c r="F32" s="130"/>
    </row>
    <row r="33" spans="2:6" ht="9.75" customHeight="1" x14ac:dyDescent="0.2">
      <c r="B33" s="120"/>
      <c r="C33" s="129"/>
      <c r="D33" s="129"/>
      <c r="E33" s="129"/>
      <c r="F33" s="130"/>
    </row>
    <row r="34" spans="2:6" ht="9.75" customHeight="1" x14ac:dyDescent="0.2">
      <c r="B34" s="120"/>
      <c r="C34" s="129"/>
      <c r="D34" s="129"/>
      <c r="E34" s="129"/>
      <c r="F34" s="130"/>
    </row>
    <row r="35" spans="2:6" ht="9.75" customHeight="1" x14ac:dyDescent="0.2">
      <c r="B35" s="120"/>
      <c r="C35" s="129"/>
      <c r="D35" s="129"/>
      <c r="E35" s="129"/>
      <c r="F35" s="130"/>
    </row>
    <row r="36" spans="2:6" x14ac:dyDescent="0.2">
      <c r="B36" s="120"/>
      <c r="C36" s="129"/>
      <c r="D36" s="129"/>
      <c r="E36" s="129"/>
      <c r="F36" s="130"/>
    </row>
    <row r="37" spans="2:6" ht="9.75" customHeight="1" x14ac:dyDescent="0.2">
      <c r="B37" s="120"/>
      <c r="C37" s="129"/>
      <c r="D37" s="129"/>
      <c r="E37" s="129"/>
      <c r="F37" s="130"/>
    </row>
    <row r="38" spans="2:6" ht="9.75" customHeight="1" x14ac:dyDescent="0.2">
      <c r="B38" s="120"/>
      <c r="C38" s="129"/>
      <c r="D38" s="129"/>
      <c r="E38" s="129"/>
      <c r="F38" s="130"/>
    </row>
    <row r="39" spans="2:6" ht="9.75" customHeight="1" x14ac:dyDescent="0.2">
      <c r="B39" s="120"/>
      <c r="C39" s="129"/>
      <c r="D39" s="129"/>
      <c r="E39" s="129"/>
      <c r="F39" s="130"/>
    </row>
    <row r="40" spans="2:6" ht="9.75" customHeight="1" x14ac:dyDescent="0.2">
      <c r="B40" s="120"/>
      <c r="C40" s="129"/>
      <c r="D40" s="129"/>
      <c r="E40" s="129"/>
      <c r="F40" s="130"/>
    </row>
    <row r="41" spans="2:6" ht="12.75" customHeight="1" x14ac:dyDescent="0.2">
      <c r="B41" s="120"/>
      <c r="C41" s="129"/>
      <c r="D41" s="129"/>
      <c r="E41" s="129"/>
      <c r="F41" s="130"/>
    </row>
    <row r="42" spans="2:6" ht="9.75" customHeight="1" x14ac:dyDescent="0.2">
      <c r="B42" s="120"/>
      <c r="C42" s="129"/>
      <c r="D42" s="129"/>
      <c r="E42" s="129"/>
      <c r="F42" s="130"/>
    </row>
    <row r="43" spans="2:6" ht="9.75" customHeight="1" x14ac:dyDescent="0.2">
      <c r="B43" s="120"/>
      <c r="C43" s="129"/>
      <c r="D43" s="129"/>
      <c r="E43" s="129"/>
      <c r="F43" s="130"/>
    </row>
    <row r="44" spans="2:6" ht="9.75" customHeight="1" x14ac:dyDescent="0.2">
      <c r="B44" s="120"/>
      <c r="C44" s="129"/>
      <c r="D44" s="129"/>
      <c r="E44" s="129"/>
      <c r="F44" s="130"/>
    </row>
    <row r="45" spans="2:6" ht="9.75" customHeight="1" x14ac:dyDescent="0.2">
      <c r="B45" s="120"/>
      <c r="C45" s="129"/>
      <c r="D45" s="129"/>
      <c r="E45" s="129"/>
      <c r="F45" s="130"/>
    </row>
    <row r="46" spans="2:6" ht="12.75" customHeight="1" x14ac:dyDescent="0.2">
      <c r="B46" s="120"/>
      <c r="C46" s="129"/>
      <c r="D46" s="129"/>
      <c r="E46" s="129"/>
      <c r="F46" s="130"/>
    </row>
    <row r="47" spans="2:6" ht="9.75" customHeight="1" x14ac:dyDescent="0.2">
      <c r="B47" s="120"/>
      <c r="C47" s="3"/>
      <c r="D47" s="3"/>
      <c r="E47" s="3"/>
      <c r="F47" s="4"/>
    </row>
    <row r="48" spans="2:6" ht="9.75" customHeight="1" x14ac:dyDescent="0.2">
      <c r="B48" s="120"/>
      <c r="C48" s="131" t="str">
        <f xml:space="preserve"> Paramètres!$C$9 &amp; ""</f>
        <v>Lot n°5</v>
      </c>
      <c r="D48" s="131"/>
      <c r="E48" s="131"/>
      <c r="F48" s="132"/>
    </row>
    <row r="49" spans="2:6" ht="9.75" customHeight="1" x14ac:dyDescent="0.2">
      <c r="B49" s="120"/>
      <c r="C49" s="131"/>
      <c r="D49" s="131"/>
      <c r="E49" s="131"/>
      <c r="F49" s="132"/>
    </row>
    <row r="50" spans="2:6" ht="9.75" customHeight="1" x14ac:dyDescent="0.2">
      <c r="B50" s="120"/>
      <c r="C50" s="131"/>
      <c r="D50" s="131"/>
      <c r="E50" s="131"/>
      <c r="F50" s="132"/>
    </row>
    <row r="51" spans="2:6" ht="12.75" customHeight="1" x14ac:dyDescent="0.2">
      <c r="B51" s="120"/>
      <c r="C51" s="3"/>
      <c r="D51" s="3"/>
      <c r="E51" s="3"/>
      <c r="F51" s="4"/>
    </row>
    <row r="52" spans="2:6" ht="9.75" customHeight="1" x14ac:dyDescent="0.2">
      <c r="B52" s="120"/>
      <c r="C52" s="133" t="str">
        <f xml:space="preserve"> Paramètres!$C$11 &amp; ""</f>
        <v>CARRELAGE / FAIENCES</v>
      </c>
      <c r="D52" s="133"/>
      <c r="E52" s="133"/>
      <c r="F52" s="134"/>
    </row>
    <row r="53" spans="2:6" ht="9.75" customHeight="1" x14ac:dyDescent="0.2">
      <c r="B53" s="120"/>
      <c r="C53" s="133"/>
      <c r="D53" s="133"/>
      <c r="E53" s="133"/>
      <c r="F53" s="134"/>
    </row>
    <row r="54" spans="2:6" ht="9.75" customHeight="1" x14ac:dyDescent="0.2">
      <c r="B54" s="120"/>
      <c r="C54" s="133"/>
      <c r="D54" s="133"/>
      <c r="E54" s="133"/>
      <c r="F54" s="134"/>
    </row>
    <row r="55" spans="2:6" ht="9.75" customHeight="1" x14ac:dyDescent="0.2">
      <c r="B55" s="120"/>
      <c r="C55" s="133"/>
      <c r="D55" s="133"/>
      <c r="E55" s="133"/>
      <c r="F55" s="134"/>
    </row>
    <row r="56" spans="2:6" x14ac:dyDescent="0.2">
      <c r="B56" s="120"/>
      <c r="C56" s="133"/>
      <c r="D56" s="133"/>
      <c r="E56" s="133"/>
      <c r="F56" s="134"/>
    </row>
    <row r="57" spans="2:6" ht="9.75" customHeight="1" x14ac:dyDescent="0.2">
      <c r="B57" s="120"/>
      <c r="C57" s="3"/>
      <c r="D57" s="3"/>
      <c r="E57" s="3"/>
      <c r="F57" s="4"/>
    </row>
    <row r="58" spans="2:6" ht="9.75" customHeight="1" x14ac:dyDescent="0.2">
      <c r="B58" s="120"/>
      <c r="C58" s="3"/>
      <c r="D58" s="3"/>
      <c r="E58" s="3"/>
      <c r="F58" s="4"/>
    </row>
    <row r="59" spans="2:6" ht="9.75" customHeight="1" x14ac:dyDescent="0.2">
      <c r="B59" s="120"/>
      <c r="C59" s="3"/>
      <c r="D59" s="3"/>
      <c r="E59" s="3"/>
      <c r="F59" s="4"/>
    </row>
    <row r="60" spans="2:6" ht="9.75" customHeight="1" x14ac:dyDescent="0.2">
      <c r="B60" s="120"/>
      <c r="C60" s="3"/>
      <c r="D60" s="3"/>
      <c r="E60" s="3"/>
      <c r="F60" s="4"/>
    </row>
    <row r="61" spans="2:6" x14ac:dyDescent="0.2">
      <c r="B61" s="120"/>
      <c r="C61" s="3"/>
      <c r="D61" s="3"/>
      <c r="E61" s="3"/>
      <c r="F61" s="4"/>
    </row>
    <row r="62" spans="2:6" ht="9.75" customHeight="1" x14ac:dyDescent="0.2">
      <c r="B62" s="120"/>
      <c r="C62" s="3"/>
      <c r="D62" s="3"/>
      <c r="E62" s="3"/>
      <c r="F62" s="4"/>
    </row>
    <row r="63" spans="2:6" ht="9.75" customHeight="1" x14ac:dyDescent="0.2">
      <c r="B63" s="120"/>
      <c r="C63" s="3"/>
      <c r="D63" s="3"/>
      <c r="E63" s="3"/>
      <c r="F63" s="4"/>
    </row>
    <row r="64" spans="2:6" ht="9.75" customHeight="1" x14ac:dyDescent="0.2">
      <c r="B64" s="120"/>
      <c r="C64" s="3"/>
      <c r="D64" s="3"/>
      <c r="E64" s="3"/>
      <c r="F64" s="4"/>
    </row>
    <row r="65" spans="2:6" ht="9.75" customHeight="1" x14ac:dyDescent="0.2">
      <c r="B65" s="120"/>
      <c r="C65" s="3"/>
      <c r="D65" s="6"/>
      <c r="E65" s="6"/>
      <c r="F65" s="4"/>
    </row>
    <row r="66" spans="2:6" ht="9.75" customHeight="1" x14ac:dyDescent="0.2">
      <c r="B66" s="120"/>
      <c r="C66" s="3"/>
      <c r="D66" s="6"/>
      <c r="E66" s="6"/>
      <c r="F66" s="4"/>
    </row>
    <row r="67" spans="2:6" ht="9.75" customHeight="1" x14ac:dyDescent="0.2">
      <c r="B67" s="120"/>
      <c r="C67" s="3"/>
      <c r="D67" s="6"/>
      <c r="E67" s="6"/>
      <c r="F67" s="4"/>
    </row>
    <row r="68" spans="2:6" ht="9.75" customHeight="1" x14ac:dyDescent="0.2">
      <c r="B68" s="120"/>
      <c r="C68" s="3"/>
      <c r="D68" s="6"/>
      <c r="E68" s="6"/>
      <c r="F68" s="4"/>
    </row>
    <row r="69" spans="2:6" ht="9.75" customHeight="1" x14ac:dyDescent="0.2">
      <c r="B69" s="120"/>
      <c r="C69" s="3"/>
      <c r="D69" s="6"/>
      <c r="E69" s="6"/>
      <c r="F69" s="4"/>
    </row>
    <row r="70" spans="2:6" ht="15.75" customHeight="1" x14ac:dyDescent="0.2">
      <c r="B70" s="120"/>
      <c r="C70" s="3"/>
      <c r="D70" s="6"/>
      <c r="E70" s="6"/>
      <c r="F70" s="4"/>
    </row>
    <row r="71" spans="2:6" ht="9.75" customHeight="1" x14ac:dyDescent="0.2">
      <c r="B71" s="120"/>
      <c r="C71" s="3"/>
      <c r="D71" s="117" t="s">
        <v>0</v>
      </c>
      <c r="E71" s="117" t="str">
        <f>IF(Paramètres!$C$7&lt;&gt;"", Paramètres!$C$7, "")</f>
        <v/>
      </c>
      <c r="F71" s="4"/>
    </row>
    <row r="72" spans="2:6" ht="9.75" customHeight="1" x14ac:dyDescent="0.2">
      <c r="B72" s="120"/>
      <c r="C72" s="3"/>
      <c r="D72" s="117"/>
      <c r="E72" s="117"/>
      <c r="F72" s="4"/>
    </row>
    <row r="73" spans="2:6" ht="9.75" customHeight="1" x14ac:dyDescent="0.2">
      <c r="B73" s="120"/>
      <c r="C73" s="3"/>
      <c r="D73" s="117" t="s">
        <v>1</v>
      </c>
      <c r="E73" s="118" t="str">
        <f>IF(Paramètres!$C$13&lt;&gt;"", Paramètres!$C$13, "")</f>
        <v>04/06/2019</v>
      </c>
      <c r="F73" s="4"/>
    </row>
    <row r="74" spans="2:6" ht="9.75" customHeight="1" x14ac:dyDescent="0.2">
      <c r="B74" s="120"/>
      <c r="C74" s="3"/>
      <c r="D74" s="117"/>
      <c r="E74" s="118"/>
      <c r="F74" s="4"/>
    </row>
    <row r="75" spans="2:6" ht="9.75" customHeight="1" x14ac:dyDescent="0.2">
      <c r="B75" s="120"/>
      <c r="C75" s="3"/>
      <c r="D75" s="117" t="s">
        <v>33</v>
      </c>
      <c r="E75" s="117" t="str">
        <f>IF(Paramètres!$C$15&lt;&gt;"", Paramètres!$C$15, "")</f>
        <v/>
      </c>
      <c r="F75" s="4"/>
    </row>
    <row r="76" spans="2:6" ht="9.75" customHeight="1" x14ac:dyDescent="0.2">
      <c r="B76" s="120"/>
      <c r="C76" s="3"/>
      <c r="D76" s="117"/>
      <c r="E76" s="117"/>
      <c r="F76" s="4"/>
    </row>
    <row r="77" spans="2:6" ht="9.75" customHeight="1" x14ac:dyDescent="0.2">
      <c r="B77" s="120"/>
      <c r="C77" s="3"/>
      <c r="D77" s="117" t="s">
        <v>2</v>
      </c>
      <c r="E77" s="117" t="str">
        <f>IF(Paramètres!$C$17&lt;&gt;"", Paramètres!$C$17, "")</f>
        <v/>
      </c>
      <c r="F77" s="4"/>
    </row>
    <row r="78" spans="2:6" ht="9.75" customHeight="1" x14ac:dyDescent="0.2">
      <c r="B78" s="120"/>
      <c r="C78" s="3"/>
      <c r="D78" s="117"/>
      <c r="E78" s="117"/>
      <c r="F78" s="4"/>
    </row>
    <row r="79" spans="2:6" ht="9.75" customHeight="1" x14ac:dyDescent="0.2">
      <c r="B79" s="120"/>
      <c r="C79" s="3"/>
      <c r="D79" s="6"/>
      <c r="E79" s="6"/>
      <c r="F79" s="4"/>
    </row>
    <row r="80" spans="2:6" ht="9.75" customHeight="1" x14ac:dyDescent="0.2">
      <c r="B80" s="120"/>
      <c r="C80" s="3"/>
      <c r="D80" s="6"/>
      <c r="E80" s="6"/>
      <c r="F80" s="4"/>
    </row>
    <row r="81" spans="2:6" ht="9.75" customHeight="1" x14ac:dyDescent="0.2">
      <c r="B81" s="120"/>
      <c r="C81" s="3"/>
      <c r="D81" s="6"/>
      <c r="E81" s="6"/>
      <c r="F81" s="4"/>
    </row>
    <row r="82" spans="2:6" ht="9.75" customHeight="1" x14ac:dyDescent="0.2">
      <c r="B82" s="120"/>
      <c r="C82" s="3"/>
      <c r="D82" s="3"/>
      <c r="E82" s="3"/>
      <c r="F82" s="4"/>
    </row>
    <row r="83" spans="2:6" ht="9.75" customHeight="1" x14ac:dyDescent="0.2">
      <c r="B83" s="120"/>
      <c r="C83" s="3"/>
      <c r="D83" s="3"/>
      <c r="E83" s="3"/>
      <c r="F83" s="4"/>
    </row>
    <row r="84" spans="2:6" ht="9.75" customHeight="1" x14ac:dyDescent="0.2">
      <c r="B84" s="121"/>
      <c r="C84" s="8"/>
      <c r="D84" s="8"/>
      <c r="E84" s="8"/>
      <c r="F84" s="25"/>
    </row>
    <row r="696" spans="3:3" x14ac:dyDescent="0.2">
      <c r="C696" s="10"/>
    </row>
  </sheetData>
  <sheetProtection algorithmName="SHA-512" hashValue="kbpLOIAOrR7RyPQ+LG6dAmXd9aCgIFi0Vf/lXK4/GOh+VlcvdMN72WpCTa7fqZ4ITWZZ6BhCSDIcO+qOMRbnvw==" saltValue="0uLfF3+qzwAlTlFj1sfAow==" spinCount="100000" sheet="1" objects="1" scenarios="1"/>
  <mergeCells count="16">
    <mergeCell ref="D77:D78"/>
    <mergeCell ref="E77:E78"/>
    <mergeCell ref="B1:B84"/>
    <mergeCell ref="C12:F16"/>
    <mergeCell ref="C21:F22"/>
    <mergeCell ref="C23:F24"/>
    <mergeCell ref="C25:F26"/>
    <mergeCell ref="C31:F46"/>
    <mergeCell ref="C48:F50"/>
    <mergeCell ref="C52:F56"/>
    <mergeCell ref="D75:D76"/>
    <mergeCell ref="E75:E76"/>
    <mergeCell ref="D71:D72"/>
    <mergeCell ref="E71:E72"/>
    <mergeCell ref="D73:D74"/>
    <mergeCell ref="E73:E74"/>
  </mergeCells>
  <phoneticPr fontId="0" type="noConversion"/>
  <pageMargins left="0.24" right="0.24" top="0.34" bottom="0.49" header="0.28000000000000003" footer="0.4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26" sqref="B26"/>
    </sheetView>
  </sheetViews>
  <sheetFormatPr baseColWidth="10" defaultRowHeight="12.75" x14ac:dyDescent="0.2"/>
  <cols>
    <col min="1" max="1" width="11.42578125" style="26"/>
    <col min="2" max="2" width="35" style="28" bestFit="1" customWidth="1"/>
    <col min="3" max="3" width="11.42578125" style="30"/>
    <col min="4" max="10" width="11.42578125" style="28"/>
  </cols>
  <sheetData>
    <row r="1" spans="1:10" x14ac:dyDescent="0.2">
      <c r="B1" s="27" t="s">
        <v>22</v>
      </c>
      <c r="J1" s="36" t="s">
        <v>25</v>
      </c>
    </row>
    <row r="3" spans="1:10" ht="25.5" customHeight="1" x14ac:dyDescent="0.2">
      <c r="A3" s="26" t="s">
        <v>11</v>
      </c>
      <c r="B3" s="28" t="s">
        <v>23</v>
      </c>
      <c r="C3" s="135" t="s">
        <v>121</v>
      </c>
      <c r="D3" s="136"/>
      <c r="E3" s="136"/>
      <c r="F3" s="136"/>
      <c r="G3" s="136"/>
      <c r="H3" s="136"/>
      <c r="I3" s="136"/>
      <c r="J3" s="137"/>
    </row>
    <row r="5" spans="1:10" ht="25.5" customHeight="1" x14ac:dyDescent="0.2">
      <c r="A5" s="26" t="s">
        <v>14</v>
      </c>
      <c r="B5" s="28" t="s">
        <v>12</v>
      </c>
      <c r="C5" s="135" t="s">
        <v>122</v>
      </c>
      <c r="D5" s="136"/>
      <c r="E5" s="136"/>
      <c r="F5" s="136"/>
      <c r="G5" s="136"/>
      <c r="H5" s="136"/>
      <c r="I5" s="136"/>
      <c r="J5" s="137"/>
    </row>
    <row r="6" spans="1:10" x14ac:dyDescent="0.2">
      <c r="C6" s="31"/>
      <c r="D6" s="37"/>
      <c r="E6" s="37"/>
      <c r="F6" s="37"/>
      <c r="G6" s="37"/>
      <c r="H6" s="37"/>
    </row>
    <row r="7" spans="1:10" x14ac:dyDescent="0.2">
      <c r="A7" s="26" t="s">
        <v>16</v>
      </c>
      <c r="B7" s="28" t="s">
        <v>34</v>
      </c>
      <c r="C7" s="115" t="s">
        <v>43</v>
      </c>
      <c r="D7" s="37"/>
      <c r="E7" s="37"/>
      <c r="F7" s="37"/>
      <c r="G7" s="37"/>
      <c r="H7" s="37"/>
    </row>
    <row r="8" spans="1:10" x14ac:dyDescent="0.2">
      <c r="C8" s="31"/>
      <c r="D8" s="37"/>
      <c r="E8" s="37"/>
      <c r="F8" s="37"/>
      <c r="G8" s="37"/>
      <c r="H8" s="37"/>
    </row>
    <row r="9" spans="1:10" x14ac:dyDescent="0.2">
      <c r="A9" s="26" t="s">
        <v>19</v>
      </c>
      <c r="B9" s="28" t="s">
        <v>18</v>
      </c>
      <c r="C9" s="115" t="s">
        <v>45</v>
      </c>
      <c r="D9" s="37"/>
      <c r="E9" s="37"/>
      <c r="F9" s="37"/>
      <c r="G9" s="37"/>
      <c r="H9" s="37"/>
    </row>
    <row r="10" spans="1:10" x14ac:dyDescent="0.2">
      <c r="C10" s="31"/>
      <c r="D10" s="37"/>
      <c r="E10" s="37"/>
      <c r="F10" s="37"/>
      <c r="G10" s="37"/>
      <c r="H10" s="37"/>
    </row>
    <row r="11" spans="1:10" ht="25.5" customHeight="1" x14ac:dyDescent="0.2">
      <c r="A11" s="26" t="s">
        <v>20</v>
      </c>
      <c r="B11" s="28" t="s">
        <v>15</v>
      </c>
      <c r="C11" s="135" t="s">
        <v>46</v>
      </c>
      <c r="D11" s="136"/>
      <c r="E11" s="136"/>
      <c r="F11" s="136"/>
      <c r="G11" s="136"/>
      <c r="H11" s="136"/>
      <c r="I11" s="136"/>
      <c r="J11" s="137"/>
    </row>
    <row r="12" spans="1:10" x14ac:dyDescent="0.2">
      <c r="C12" s="31"/>
      <c r="D12" s="37"/>
      <c r="E12" s="37"/>
      <c r="F12" s="37"/>
      <c r="G12" s="37"/>
      <c r="H12" s="37"/>
    </row>
    <row r="13" spans="1:10" x14ac:dyDescent="0.2">
      <c r="A13" s="26" t="s">
        <v>24</v>
      </c>
      <c r="B13" s="28" t="s">
        <v>17</v>
      </c>
      <c r="C13" s="116" t="s">
        <v>123</v>
      </c>
      <c r="D13" s="37"/>
      <c r="E13" s="37"/>
      <c r="F13" s="37"/>
      <c r="G13" s="37"/>
      <c r="H13" s="37"/>
    </row>
    <row r="14" spans="1:10" x14ac:dyDescent="0.2">
      <c r="C14" s="31"/>
      <c r="D14" s="37"/>
      <c r="E14" s="37"/>
      <c r="F14" s="37"/>
      <c r="G14" s="37"/>
      <c r="H14" s="37"/>
    </row>
    <row r="15" spans="1:10" x14ac:dyDescent="0.2">
      <c r="A15" s="26" t="s">
        <v>36</v>
      </c>
      <c r="B15" s="28" t="s">
        <v>38</v>
      </c>
      <c r="C15" s="115" t="s">
        <v>43</v>
      </c>
      <c r="D15" s="37"/>
      <c r="E15" s="37"/>
      <c r="F15" s="37"/>
      <c r="G15" s="37"/>
      <c r="H15" s="37"/>
    </row>
    <row r="16" spans="1:10" x14ac:dyDescent="0.2">
      <c r="C16" s="31"/>
      <c r="D16" s="37"/>
      <c r="E16" s="37"/>
      <c r="F16" s="37"/>
      <c r="G16" s="37"/>
      <c r="H16" s="37"/>
    </row>
    <row r="17" spans="1:10" x14ac:dyDescent="0.2">
      <c r="A17" s="26" t="s">
        <v>37</v>
      </c>
      <c r="B17" s="28" t="s">
        <v>39</v>
      </c>
      <c r="C17" s="115" t="s">
        <v>43</v>
      </c>
      <c r="D17" s="37"/>
      <c r="E17" s="37"/>
      <c r="F17" s="37"/>
      <c r="G17" s="37"/>
      <c r="H17" s="37"/>
    </row>
    <row r="18" spans="1:10" x14ac:dyDescent="0.2">
      <c r="C18" s="31"/>
      <c r="D18" s="37"/>
      <c r="E18" s="37"/>
      <c r="F18" s="37"/>
      <c r="G18" s="37"/>
      <c r="H18" s="37"/>
    </row>
    <row r="19" spans="1:10" x14ac:dyDescent="0.2">
      <c r="A19" s="26" t="s">
        <v>35</v>
      </c>
      <c r="B19" s="28" t="s">
        <v>13</v>
      </c>
      <c r="C19" s="32">
        <v>0.19600000000000001</v>
      </c>
      <c r="E19" s="28" t="s">
        <v>10</v>
      </c>
    </row>
    <row r="20" spans="1:10" x14ac:dyDescent="0.2">
      <c r="C20" s="33">
        <v>5.5E-2</v>
      </c>
      <c r="E20" s="29" t="s">
        <v>21</v>
      </c>
    </row>
    <row r="21" spans="1:10" x14ac:dyDescent="0.2">
      <c r="C21" s="34">
        <v>0.2</v>
      </c>
      <c r="E21" s="29" t="s">
        <v>26</v>
      </c>
    </row>
    <row r="22" spans="1:10" x14ac:dyDescent="0.2">
      <c r="C22" s="35">
        <v>0</v>
      </c>
      <c r="E22" s="29" t="s">
        <v>27</v>
      </c>
    </row>
    <row r="24" spans="1:10" x14ac:dyDescent="0.2">
      <c r="A24" s="26">
        <v>10</v>
      </c>
      <c r="B24" s="28" t="s">
        <v>40</v>
      </c>
      <c r="C24" s="135" t="s">
        <v>43</v>
      </c>
      <c r="D24" s="136"/>
      <c r="E24" s="136"/>
      <c r="F24" s="136"/>
      <c r="G24" s="136"/>
      <c r="H24" s="136"/>
      <c r="I24" s="136"/>
      <c r="J24" s="137"/>
    </row>
    <row r="26" spans="1:10" x14ac:dyDescent="0.2">
      <c r="A26" s="26">
        <v>11</v>
      </c>
      <c r="B26" s="28" t="s">
        <v>41</v>
      </c>
      <c r="C26" s="116" t="s">
        <v>124</v>
      </c>
    </row>
    <row r="28" spans="1:10" x14ac:dyDescent="0.2">
      <c r="A28" s="26">
        <v>12</v>
      </c>
      <c r="B28" s="28" t="s">
        <v>42</v>
      </c>
      <c r="C28" s="135" t="s">
        <v>43</v>
      </c>
      <c r="D28" s="136"/>
      <c r="E28" s="136"/>
      <c r="F28" s="136"/>
      <c r="G28" s="136"/>
      <c r="H28" s="136"/>
      <c r="I28" s="136"/>
      <c r="J28" s="137"/>
    </row>
  </sheetData>
  <sheetProtection algorithmName="SHA-512" hashValue="4J0nFXOru6VtPNXRwjV3vnCZmyqAPy0GGO09n57IPJdExiAUhn5SlbTIwMExf+fhiy9FGrGrq2hQqIPrJMoB1g==" saltValue="WpNOimmlXgzoF4dAMuS1lA==" spinCount="100000" sheet="1" objects="1" scenarios="1"/>
  <mergeCells count="5">
    <mergeCell ref="C28:J28"/>
    <mergeCell ref="C5:J5"/>
    <mergeCell ref="C3:J3"/>
    <mergeCell ref="C11:J11"/>
    <mergeCell ref="C24:J2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10</vt:i4>
      </vt:variant>
    </vt:vector>
  </HeadingPairs>
  <TitlesOfParts>
    <vt:vector size="13" baseType="lpstr">
      <vt:lpstr>DPGF</vt:lpstr>
      <vt:lpstr>Page de garde</vt:lpstr>
      <vt:lpstr>Paramètres</vt:lpstr>
      <vt:lpstr>CODELOT</vt:lpstr>
      <vt:lpstr>DATEVALEUR</vt:lpstr>
      <vt:lpstr>DPGF!Impression_des_titres</vt:lpstr>
      <vt:lpstr>TAUXTVA1</vt:lpstr>
      <vt:lpstr>TAUXTVA2</vt:lpstr>
      <vt:lpstr>TAUXTVA3</vt:lpstr>
      <vt:lpstr>TAUXTVA4</vt:lpstr>
      <vt:lpstr>TITREDOC</vt:lpstr>
      <vt:lpstr>TITREDOSSIER</vt:lpstr>
      <vt:lpstr>TITRELOT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 SBINNEN</dc:creator>
  <cp:lastModifiedBy>Utilisateur</cp:lastModifiedBy>
  <cp:lastPrinted>2006-03-31T14:34:19Z</cp:lastPrinted>
  <dcterms:created xsi:type="dcterms:W3CDTF">2005-02-10T10:20:05Z</dcterms:created>
  <dcterms:modified xsi:type="dcterms:W3CDTF">2019-06-05T09:18:03Z</dcterms:modified>
</cp:coreProperties>
</file>