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NdpfGZkIDLleTqZwoH+3/2CAssRE/+NChnYLxsxmJ62vMOk02qCZM8uOkn+QBAVJHbwsSI4N5GmgKnwTxeXL1Q==" workbookSpinCount="100000" workbookSaltValue="/AuFfIz0NbLftA1GPY+shQ==" lockStructure="1"/>
  <bookViews>
    <workbookView xWindow="65416" yWindow="65416" windowWidth="20730" windowHeight="11160" activeTab="0"/>
  </bookViews>
  <sheets>
    <sheet name="DPGF" sheetId="1" r:id="rId1"/>
    <sheet name="Page de garde" sheetId="2" r:id="rId2"/>
    <sheet name="Paramètres" sheetId="3" r:id="rId3"/>
  </sheets>
  <definedNames>
    <definedName name="CODELOT">'Paramètres'!$C$9</definedName>
    <definedName name="DATEVALEUR">'Paramètres'!$C$13</definedName>
    <definedName name="TAUXTVA1">'Paramètres'!$C$19</definedName>
    <definedName name="TAUXTVA2">'Paramètres'!$C$20</definedName>
    <definedName name="TAUXTVA3">'Paramètres'!$C$21</definedName>
    <definedName name="TAUXTVA4">'Paramètres'!$C$22</definedName>
    <definedName name="TITREDOC">'Paramètres'!$C$3</definedName>
    <definedName name="TITREDOSSIER">'Paramètres'!$C$5</definedName>
    <definedName name="TITRELOT">'Paramètres'!$C$11</definedName>
    <definedName name="_xlnm.Print_Titles" localSheetId="0">'DPGF'!$1:$3</definedName>
  </definedNames>
  <calcPr calcId="152511"/>
  <extLst/>
</workbook>
</file>

<file path=xl/sharedStrings.xml><?xml version="1.0" encoding="utf-8"?>
<sst xmlns="http://schemas.openxmlformats.org/spreadsheetml/2006/main" count="252" uniqueCount="139">
  <si>
    <t>Dossier</t>
  </si>
  <si>
    <t>Date</t>
  </si>
  <si>
    <t>Indice</t>
  </si>
  <si>
    <t>Unité</t>
  </si>
  <si>
    <t>Qté</t>
  </si>
  <si>
    <t>Niveau</t>
  </si>
  <si>
    <t>PU H.T.</t>
  </si>
  <si>
    <t>Total H.T.</t>
  </si>
  <si>
    <t>Taux TVA</t>
  </si>
  <si>
    <t>Variante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</si>
  <si>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</si>
  <si>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</si>
  <si>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</si>
  <si>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</si>
  <si>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</si>
  <si>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</si>
  <si>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</si>
  <si>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</si>
  <si>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</si>
  <si>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</si>
  <si>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</si>
  <si>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</si>
  <si>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</si>
  <si>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</si>
  <si>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</si>
  <si>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</si>
  <si>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</si>
  <si>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</si>
  <si>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Taux TVA valide</t>
  </si>
  <si>
    <t>Ouvrage 9 totalisé</t>
  </si>
  <si>
    <t>Taux validé des ouvrages 9 totalisés (pour récap du lot)</t>
  </si>
  <si>
    <t>Code</t>
  </si>
  <si>
    <t>Titre / Descriptif</t>
  </si>
  <si>
    <t>Phase</t>
  </si>
  <si>
    <t>Code du dossier :</t>
  </si>
  <si>
    <t>9.</t>
  </si>
  <si>
    <t>7.</t>
  </si>
  <si>
    <t>8.</t>
  </si>
  <si>
    <t>Phase :</t>
  </si>
  <si>
    <t>Indice :</t>
  </si>
  <si>
    <t>Rue du dossier</t>
  </si>
  <si>
    <t>Code postal et ville du dossier</t>
  </si>
  <si>
    <t>Parcelle du dossier</t>
  </si>
  <si>
    <t/>
  </si>
  <si>
    <t>2</t>
  </si>
  <si>
    <t>Lot n°6</t>
  </si>
  <si>
    <t>ELECTRICITE / CHAUFFAGE / VENTILATION</t>
  </si>
  <si>
    <t>3</t>
  </si>
  <si>
    <t>6.2</t>
  </si>
  <si>
    <t>DESCRIPTION DES OUVRAGES</t>
  </si>
  <si>
    <t>4</t>
  </si>
  <si>
    <t>6.2.1</t>
  </si>
  <si>
    <t>Installation de chantier</t>
  </si>
  <si>
    <t>9</t>
  </si>
  <si>
    <t>6.2.1.1</t>
  </si>
  <si>
    <t>ENS</t>
  </si>
  <si>
    <t>Totalisé</t>
  </si>
  <si>
    <t>9.&amp;</t>
  </si>
  <si>
    <t>4.&amp;</t>
  </si>
  <si>
    <t>Total du sous-chapitre Installation de chantier</t>
  </si>
  <si>
    <t>6.2.2</t>
  </si>
  <si>
    <t>Neutralisation</t>
  </si>
  <si>
    <t>6.2.2.1</t>
  </si>
  <si>
    <t>Total du sous-chapitre Neutralisation</t>
  </si>
  <si>
    <t>6.2.3</t>
  </si>
  <si>
    <t>Circuit terre / Protection des personnes</t>
  </si>
  <si>
    <t>6.2.3.1</t>
  </si>
  <si>
    <t>Total du sous-chapitre Circuit terre / Protection des personnes</t>
  </si>
  <si>
    <t>6.2.6</t>
  </si>
  <si>
    <t>Appareillage</t>
  </si>
  <si>
    <t>5</t>
  </si>
  <si>
    <t>6.2.6.2</t>
  </si>
  <si>
    <t>Appareillage de commande</t>
  </si>
  <si>
    <t>6.2.6.2.1</t>
  </si>
  <si>
    <t>Interrupteur simple allumage étanche</t>
  </si>
  <si>
    <t>U</t>
  </si>
  <si>
    <t>6.2.6.2.2</t>
  </si>
  <si>
    <t>Interrupteur va-et-vient étanche</t>
  </si>
  <si>
    <t>6.2.6.2.3</t>
  </si>
  <si>
    <t>PC 2x10 / 16A+T étanche</t>
  </si>
  <si>
    <t>6.2.6.2.4</t>
  </si>
  <si>
    <t>PC 2x10 / 16A+T double étanche</t>
  </si>
  <si>
    <t>5.&amp;</t>
  </si>
  <si>
    <t>Total du sous-chapitre Appareillage de commande</t>
  </si>
  <si>
    <t>6.2.6.3</t>
  </si>
  <si>
    <t>Radiateurs</t>
  </si>
  <si>
    <t>6.2.6.3.1</t>
  </si>
  <si>
    <t>Total du sous-chapitre Radiateurs</t>
  </si>
  <si>
    <t>Total du sous-chapitre Appareillage</t>
  </si>
  <si>
    <t>6.2.7</t>
  </si>
  <si>
    <t>Eclairage des locaux</t>
  </si>
  <si>
    <t>6.2.7.2</t>
  </si>
  <si>
    <t>Luminaires</t>
  </si>
  <si>
    <t>6.2.7.2.1</t>
  </si>
  <si>
    <t>Type IDELUM, Led Panel 66 ou techniquement et esthétiquement équivalent</t>
  </si>
  <si>
    <t>Total du sous-chapitre Luminaires</t>
  </si>
  <si>
    <t>Total du sous-chapitre Eclairage des locaux</t>
  </si>
  <si>
    <t>6.2.8</t>
  </si>
  <si>
    <t>Eclairage de sécurité</t>
  </si>
  <si>
    <t>6.2.8.2</t>
  </si>
  <si>
    <t>Mise en conformité de l'éclairage de sécurité existant</t>
  </si>
  <si>
    <t>6.2.8.2.1</t>
  </si>
  <si>
    <t>FT</t>
  </si>
  <si>
    <t>Total du sous-chapitre Mise en conformité de l'éclairage de sécurité existant</t>
  </si>
  <si>
    <t>6.2.8.3</t>
  </si>
  <si>
    <t>Blocs autonomes éclairage de sécurité</t>
  </si>
  <si>
    <t>6.2.8.3.1</t>
  </si>
  <si>
    <t>Total du sous-chapitre Blocs autonomes éclairage de sécurité</t>
  </si>
  <si>
    <t>6.2.8.4</t>
  </si>
  <si>
    <t>Blocs d'ambiance</t>
  </si>
  <si>
    <t>6.2.8.4.1</t>
  </si>
  <si>
    <t>Total du sous-chapitre Blocs d'ambiance</t>
  </si>
  <si>
    <t>6.2.8.5</t>
  </si>
  <si>
    <t>Diffuseur de l'alarme lumineux</t>
  </si>
  <si>
    <t>6.2.8.5.1</t>
  </si>
  <si>
    <t>Total du sous-chapitre Diffuseur de l'alarme lumineux</t>
  </si>
  <si>
    <t>6.2.8.6</t>
  </si>
  <si>
    <t>Déclencheurs manuels</t>
  </si>
  <si>
    <t>6.2.8.6.1</t>
  </si>
  <si>
    <t>Total du sous-chapitre Déclencheurs manuels</t>
  </si>
  <si>
    <t>Total du sous-chapitre Eclairage de sécurité</t>
  </si>
  <si>
    <t>6.2.9</t>
  </si>
  <si>
    <t>Alimentations diverses</t>
  </si>
  <si>
    <t>6.2.9.1</t>
  </si>
  <si>
    <t>Alimentation 230V + T en câble R2V 3G2.5mm²</t>
  </si>
  <si>
    <t>Total du sous-chapitre Alimentations diverses</t>
  </si>
  <si>
    <t>3.&amp;</t>
  </si>
  <si>
    <t>Total du chapitre DESCRIPTION DES OUVRAGES</t>
  </si>
  <si>
    <t>2.&amp;</t>
  </si>
  <si>
    <t>Total du lot ELECTRICITE / CHAUFFAGE / VENTILATION</t>
  </si>
  <si>
    <t>Total HT :</t>
  </si>
  <si>
    <t>Total TVA :</t>
  </si>
  <si>
    <t>Total TTC :</t>
  </si>
  <si>
    <t xml:space="preserve">
MAITRE D'OEUVRE : 
        ATELIER THIERRY DUBUC
        730 Montée du Plâtre
        38590 BRION
        Tél : 04 76 93 45 60</t>
  </si>
  <si>
    <t xml:space="preserve">MAITRE D'OUVRAGE : 
Mairie de CHASSELAY
107 rue de la Mairie
38470 CHASSELAY
</t>
  </si>
  <si>
    <t>D.P.G.F.</t>
  </si>
  <si>
    <t>MISE EN ACCESSIBILITE DE LA SALLE DU 3ème AGE ET DU CIMETIERE</t>
  </si>
  <si>
    <t>04/06/2019</t>
  </si>
  <si>
    <t>38470 CHASSELAY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</si>
</sst>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0" fillId="0" borderId="0" xfId="0" applyFont="1" applyFill="1"/>
    <xf numFmtId="0" fontId="5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0" xfId="0" applyFont="1" applyBorder="1"/>
    <xf numFmtId="0" fontId="0" fillId="0" borderId="7" xfId="0" applyFont="1" applyBorder="1"/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0" fontId="0" fillId="0" borderId="8" xfId="0" applyNumberFormat="1" applyBorder="1" applyAlignment="1">
      <alignment horizontal="right" vertical="top"/>
    </xf>
    <xf numFmtId="10" fontId="0" fillId="0" borderId="5" xfId="0" applyNumberFormat="1" applyBorder="1" applyAlignment="1">
      <alignment horizontal="right" vertical="top"/>
    </xf>
    <xf numFmtId="9" fontId="0" fillId="0" borderId="5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10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10" fontId="5" fillId="0" borderId="3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 applyAlignment="1" quotePrefix="1">
      <alignment horizontal="left"/>
    </xf>
    <xf numFmtId="0" fontId="6" fillId="0" borderId="0" xfId="0" applyFont="1"/>
    <xf numFmtId="0" fontId="2" fillId="0" borderId="1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10" fillId="0" borderId="5" xfId="0" applyFont="1" applyBorder="1"/>
    <xf numFmtId="10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10" fontId="2" fillId="0" borderId="3" xfId="0" applyNumberFormat="1" applyFont="1" applyBorder="1"/>
    <xf numFmtId="0" fontId="10" fillId="0" borderId="0" xfId="0" applyFont="1"/>
    <xf numFmtId="0" fontId="2" fillId="0" borderId="0" xfId="0" applyFont="1"/>
    <xf numFmtId="0" fontId="2" fillId="0" borderId="11" xfId="0" applyFont="1" applyBorder="1" applyAlignment="1" quotePrefix="1">
      <alignment horizontal="left"/>
    </xf>
    <xf numFmtId="0" fontId="2" fillId="0" borderId="5" xfId="0" applyFont="1" applyBorder="1" quotePrefix="1"/>
    <xf numFmtId="0" fontId="2" fillId="0" borderId="5" xfId="0" applyFont="1" applyBorder="1" applyAlignment="1" quotePrefix="1">
      <alignment wrapText="1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1" fillId="0" borderId="5" xfId="0" applyFont="1" applyBorder="1"/>
    <xf numFmtId="10" fontId="12" fillId="0" borderId="5" xfId="0" applyNumberFormat="1" applyFont="1" applyBorder="1" applyAlignment="1">
      <alignment horizontal="right"/>
    </xf>
    <xf numFmtId="0" fontId="12" fillId="0" borderId="3" xfId="0" applyFont="1" applyBorder="1"/>
    <xf numFmtId="10" fontId="12" fillId="0" borderId="3" xfId="0" applyNumberFormat="1" applyFont="1" applyBorder="1"/>
    <xf numFmtId="0" fontId="12" fillId="0" borderId="11" xfId="0" applyFont="1" applyBorder="1" applyAlignment="1" quotePrefix="1">
      <alignment horizontal="left"/>
    </xf>
    <xf numFmtId="0" fontId="12" fillId="0" borderId="5" xfId="0" applyFont="1" applyBorder="1" quotePrefix="1"/>
    <xf numFmtId="0" fontId="12" fillId="0" borderId="5" xfId="0" applyFont="1" applyBorder="1" applyAlignment="1" quotePrefix="1">
      <alignment wrapText="1"/>
    </xf>
    <xf numFmtId="0" fontId="6" fillId="0" borderId="11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10" fontId="6" fillId="0" borderId="5" xfId="0" applyNumberFormat="1" applyFont="1" applyBorder="1" applyAlignment="1">
      <alignment horizontal="right"/>
    </xf>
    <xf numFmtId="0" fontId="6" fillId="0" borderId="3" xfId="0" applyFont="1" applyBorder="1"/>
    <xf numFmtId="10" fontId="6" fillId="0" borderId="3" xfId="0" applyNumberFormat="1" applyFont="1" applyBorder="1"/>
    <xf numFmtId="0" fontId="6" fillId="0" borderId="11" xfId="0" applyFont="1" applyBorder="1" applyAlignment="1" quotePrefix="1">
      <alignment horizontal="left"/>
    </xf>
    <xf numFmtId="0" fontId="6" fillId="0" borderId="5" xfId="0" applyFont="1" applyBorder="1" quotePrefix="1"/>
    <xf numFmtId="0" fontId="6" fillId="0" borderId="5" xfId="0" applyFont="1" applyBorder="1" applyAlignment="1" quotePrefix="1">
      <alignment wrapText="1"/>
    </xf>
    <xf numFmtId="0" fontId="5" fillId="0" borderId="11" xfId="0" applyFont="1" applyBorder="1" applyAlignment="1" quotePrefix="1">
      <alignment horizontal="left"/>
    </xf>
    <xf numFmtId="0" fontId="5" fillId="0" borderId="5" xfId="0" applyFont="1" applyBorder="1" quotePrefix="1"/>
    <xf numFmtId="0" fontId="5" fillId="0" borderId="5" xfId="0" applyFont="1" applyBorder="1" applyAlignment="1" quotePrefix="1">
      <alignment wrapText="1"/>
    </xf>
    <xf numFmtId="3" fontId="5" fillId="0" borderId="5" xfId="0" applyNumberFormat="1" applyFont="1" applyBorder="1"/>
    <xf numFmtId="4" fontId="5" fillId="0" borderId="12" xfId="0" applyNumberFormat="1" applyFont="1" applyBorder="1" applyAlignment="1" applyProtection="1">
      <alignment horizontal="right"/>
      <protection locked="0"/>
    </xf>
    <xf numFmtId="0" fontId="7" fillId="0" borderId="5" xfId="0" applyFont="1" applyBorder="1" quotePrefix="1"/>
    <xf numFmtId="0" fontId="13" fillId="0" borderId="11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4" fontId="13" fillId="0" borderId="5" xfId="0" applyNumberFormat="1" applyFont="1" applyBorder="1" applyAlignment="1">
      <alignment horizontal="right"/>
    </xf>
    <xf numFmtId="0" fontId="14" fillId="0" borderId="5" xfId="0" applyFont="1" applyBorder="1"/>
    <xf numFmtId="10" fontId="13" fillId="0" borderId="5" xfId="0" applyNumberFormat="1" applyFont="1" applyBorder="1" applyAlignment="1">
      <alignment horizontal="right"/>
    </xf>
    <xf numFmtId="0" fontId="13" fillId="0" borderId="3" xfId="0" applyFont="1" applyBorder="1"/>
    <xf numFmtId="10" fontId="13" fillId="0" borderId="3" xfId="0" applyNumberFormat="1" applyFont="1" applyBorder="1"/>
    <xf numFmtId="0" fontId="14" fillId="0" borderId="0" xfId="0" applyFont="1"/>
    <xf numFmtId="0" fontId="13" fillId="0" borderId="0" xfId="0" applyFont="1"/>
    <xf numFmtId="0" fontId="13" fillId="0" borderId="11" xfId="0" applyFont="1" applyBorder="1" applyAlignment="1" quotePrefix="1">
      <alignment horizontal="left"/>
    </xf>
    <xf numFmtId="0" fontId="13" fillId="0" borderId="5" xfId="0" applyFont="1" applyBorder="1" quotePrefix="1"/>
    <xf numFmtId="0" fontId="13" fillId="0" borderId="5" xfId="0" applyFont="1" applyBorder="1" applyAlignment="1" quotePrefix="1">
      <alignment wrapText="1"/>
    </xf>
    <xf numFmtId="0" fontId="6" fillId="0" borderId="8" xfId="0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quotePrefix="1"/>
    <xf numFmtId="0" fontId="6" fillId="0" borderId="9" xfId="0" applyFont="1" applyBorder="1"/>
    <xf numFmtId="0" fontId="6" fillId="0" borderId="13" xfId="0" applyFont="1" applyBorder="1" applyAlignment="1" quotePrefix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 quotePrefix="1">
      <alignment wrapText="1"/>
    </xf>
    <xf numFmtId="0" fontId="6" fillId="0" borderId="14" xfId="0" applyFont="1" applyBorder="1" applyAlignment="1" quotePrefix="1">
      <alignment wrapText="1"/>
    </xf>
    <xf numFmtId="0" fontId="6" fillId="0" borderId="1" xfId="0" applyFont="1" applyBorder="1"/>
    <xf numFmtId="0" fontId="6" fillId="0" borderId="0" xfId="0" applyFont="1" applyBorder="1"/>
    <xf numFmtId="0" fontId="6" fillId="0" borderId="4" xfId="0" applyFont="1" applyBorder="1"/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10" fontId="6" fillId="0" borderId="8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0" fillId="0" borderId="6" xfId="0" applyBorder="1" applyAlignment="1" quotePrefix="1">
      <alignment horizontal="left" vertical="top"/>
    </xf>
    <xf numFmtId="164" fontId="0" fillId="0" borderId="6" xfId="0" applyNumberFormat="1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2" borderId="13" xfId="0" applyFont="1" applyFill="1" applyBorder="1" applyAlignment="1" quotePrefix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58</xdr:row>
      <xdr:rowOff>66675</xdr:rowOff>
    </xdr:from>
    <xdr:to>
      <xdr:col>5</xdr:col>
      <xdr:colOff>1047750</xdr:colOff>
      <xdr:row>64</xdr:row>
      <xdr:rowOff>104775</xdr:rowOff>
    </xdr:to>
    <xdr:sp macro="" textlink="Paramètres!$C$3">
      <xdr:nvSpPr>
        <xdr:cNvPr id="3073" name="AutoShape 1"/>
        <xdr:cNvSpPr>
          <a:spLocks noChangeArrowheads="1" noTextEdit="1"/>
        </xdr:cNvSpPr>
      </xdr:nvSpPr>
      <xdr:spPr bwMode="auto">
        <a:xfrm>
          <a:off x="2876550" y="7705725"/>
          <a:ext cx="3781425" cy="8191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78572836-F881-4D2B-A158-1FCF671F29A2}" type="TxLink">
            <a:rPr lang="fr-FR"/>
            <a:pPr algn="ctr" rtl="0">
              <a:defRPr sz="1000"/>
            </a:pPr>
            <a:t>D.P.G.F.</a:t>
          </a:fld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49" name="AutoShape 1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4A19F554-4990-4B94-BE25-7F97A87009A5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50" name="AutoShape 2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58A1878C-57FE-40E9-8C98-3DCC4C6388D0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workbookViewId="0" topLeftCell="B1">
      <selection activeCell="B1" sqref="B1"/>
    </sheetView>
  </sheetViews>
  <sheetFormatPr defaultColWidth="11.421875" defaultRowHeight="12.75"/>
  <cols>
    <col min="1" max="1" width="7.28125" style="39" hidden="1" customWidth="1"/>
    <col min="2" max="2" width="10.7109375" style="14" customWidth="1"/>
    <col min="3" max="3" width="55.7109375" style="16" customWidth="1"/>
    <col min="4" max="4" width="5.7109375" style="14" customWidth="1"/>
    <col min="5" max="5" width="9.7109375" style="14" customWidth="1"/>
    <col min="6" max="7" width="11.421875" style="18" customWidth="1"/>
    <col min="8" max="8" width="9.00390625" style="23" customWidth="1"/>
    <col min="9" max="9" width="9.8515625" style="41" customWidth="1"/>
    <col min="10" max="10" width="12.8515625" style="48" hidden="1" customWidth="1"/>
    <col min="11" max="11" width="14.00390625" style="49" hidden="1" customWidth="1"/>
    <col min="12" max="12" width="16.140625" style="47" hidden="1" customWidth="1"/>
    <col min="13" max="13" width="0.42578125" style="42" customWidth="1"/>
  </cols>
  <sheetData>
    <row r="1" spans="1:12" ht="12.75">
      <c r="A1" s="50" t="s">
        <v>43</v>
      </c>
      <c r="B1" s="12" t="str">
        <f>Paramètres!$C$5&amp;""</f>
        <v>MISE EN ACCESSIBILITE DE LA SALLE DU 3ème AGE ET DU CIMETIERE</v>
      </c>
      <c r="C1" s="15"/>
      <c r="D1" s="12"/>
      <c r="E1" s="12"/>
      <c r="F1" s="17"/>
      <c r="G1" s="17"/>
      <c r="H1" s="24"/>
      <c r="I1" s="45" t="str">
        <f>Paramètres!$C$9&amp;" "&amp;Paramètres!$C$11</f>
        <v>Lot n°6 ELECTRICITE / CHAUFFAGE / VENTILATION</v>
      </c>
      <c r="J1" s="46"/>
      <c r="K1" s="46"/>
      <c r="L1" s="46"/>
    </row>
    <row r="2" spans="1:12" ht="12.75">
      <c r="A2" s="13"/>
      <c r="B2" s="40"/>
      <c r="C2" s="15"/>
      <c r="D2" s="12"/>
      <c r="E2" s="12"/>
      <c r="F2" s="17"/>
      <c r="G2" s="17"/>
      <c r="H2" s="24"/>
      <c r="I2" s="45" t="str">
        <f>Paramètres!$C$13&amp;""</f>
        <v>04/06/2019</v>
      </c>
      <c r="J2" s="46"/>
      <c r="K2" s="46"/>
      <c r="L2" s="46"/>
    </row>
    <row r="3" spans="1:13" s="21" customFormat="1" ht="25.5" customHeight="1">
      <c r="A3" s="38" t="s">
        <v>5</v>
      </c>
      <c r="B3" s="19" t="s">
        <v>31</v>
      </c>
      <c r="C3" s="19" t="s">
        <v>32</v>
      </c>
      <c r="D3" s="19" t="s">
        <v>3</v>
      </c>
      <c r="E3" s="19" t="s">
        <v>4</v>
      </c>
      <c r="F3" s="20" t="s">
        <v>6</v>
      </c>
      <c r="G3" s="20" t="s">
        <v>7</v>
      </c>
      <c r="H3" s="22" t="s">
        <v>9</v>
      </c>
      <c r="I3" s="44" t="s">
        <v>8</v>
      </c>
      <c r="J3" s="22" t="s">
        <v>28</v>
      </c>
      <c r="K3" s="22" t="s">
        <v>29</v>
      </c>
      <c r="L3" s="44" t="s">
        <v>30</v>
      </c>
      <c r="M3" s="43"/>
    </row>
    <row r="4" spans="1:13" s="61" customFormat="1" ht="18">
      <c r="A4" s="52"/>
      <c r="B4" s="53"/>
      <c r="C4" s="54"/>
      <c r="D4" s="53"/>
      <c r="E4" s="53"/>
      <c r="F4" s="55"/>
      <c r="G4" s="55"/>
      <c r="H4" s="56"/>
      <c r="I4" s="57"/>
      <c r="J4" s="58"/>
      <c r="K4" s="53"/>
      <c r="L4" s="59"/>
      <c r="M4" s="60"/>
    </row>
    <row r="5" spans="1:13" s="61" customFormat="1" ht="36">
      <c r="A5" s="62" t="s">
        <v>44</v>
      </c>
      <c r="B5" s="63" t="s">
        <v>45</v>
      </c>
      <c r="C5" s="64" t="s">
        <v>46</v>
      </c>
      <c r="D5" s="53"/>
      <c r="E5" s="53"/>
      <c r="F5" s="55"/>
      <c r="G5" s="55"/>
      <c r="H5" s="56"/>
      <c r="I5" s="57"/>
      <c r="J5" s="58"/>
      <c r="K5" s="53"/>
      <c r="L5" s="59"/>
      <c r="M5" s="60"/>
    </row>
    <row r="6" spans="1:13" s="61" customFormat="1" ht="18">
      <c r="A6" s="52"/>
      <c r="B6" s="53"/>
      <c r="C6" s="54"/>
      <c r="D6" s="53"/>
      <c r="E6" s="53"/>
      <c r="F6" s="55"/>
      <c r="G6" s="55"/>
      <c r="H6" s="56"/>
      <c r="I6" s="57"/>
      <c r="J6" s="58"/>
      <c r="K6" s="53"/>
      <c r="L6" s="59"/>
      <c r="M6" s="60"/>
    </row>
    <row r="7" spans="1:13" s="66" customFormat="1" ht="12.75">
      <c r="A7" s="73" t="s">
        <v>47</v>
      </c>
      <c r="B7" s="74" t="s">
        <v>48</v>
      </c>
      <c r="C7" s="75" t="s">
        <v>49</v>
      </c>
      <c r="D7" s="67"/>
      <c r="E7" s="67"/>
      <c r="F7" s="68"/>
      <c r="G7" s="68"/>
      <c r="H7" s="69"/>
      <c r="I7" s="70"/>
      <c r="J7" s="71"/>
      <c r="K7" s="67"/>
      <c r="L7" s="72"/>
      <c r="M7" s="65"/>
    </row>
    <row r="8" spans="1:13" s="51" customFormat="1" ht="13.5" thickBot="1">
      <c r="A8" s="84" t="s">
        <v>50</v>
      </c>
      <c r="B8" s="85" t="s">
        <v>51</v>
      </c>
      <c r="C8" s="86" t="s">
        <v>52</v>
      </c>
      <c r="D8" s="77"/>
      <c r="E8" s="77"/>
      <c r="F8" s="79"/>
      <c r="G8" s="79"/>
      <c r="H8" s="80"/>
      <c r="I8" s="81"/>
      <c r="J8" s="82"/>
      <c r="K8" s="77"/>
      <c r="L8" s="83"/>
      <c r="M8" s="42"/>
    </row>
    <row r="9" spans="1:13" ht="14.25" thickBot="1" thickTop="1">
      <c r="A9" s="87" t="s">
        <v>53</v>
      </c>
      <c r="B9" s="88" t="s">
        <v>54</v>
      </c>
      <c r="C9" s="89" t="s">
        <v>43</v>
      </c>
      <c r="D9" s="88" t="s">
        <v>55</v>
      </c>
      <c r="E9" s="90">
        <v>1</v>
      </c>
      <c r="F9" s="91"/>
      <c r="G9" s="91" t="str">
        <f>IF(ISBLANK(F9),"",ROUND(E9*ROUND(F9,2),2))</f>
        <v/>
      </c>
      <c r="H9" s="92" t="s">
        <v>56</v>
      </c>
      <c r="I9" s="41">
        <v>0.2</v>
      </c>
      <c r="J9" s="48" t="b">
        <f>IF(AND(COUNTIF(TAUXTVA1:TAUXTVA4,I9)=0,I9&lt;&gt;0),FALSE,IF(ISBLANK(I9),FALSE,TRUE))</f>
        <v>1</v>
      </c>
      <c r="K9" s="49" t="b">
        <f>IF(AND(A9="9",H9&lt;&gt;"Non totalisé"),TRUE,FALSE)</f>
        <v>1</v>
      </c>
      <c r="L9" s="47">
        <f>IF(AND(K9=TRUE,J9=TRUE),I9,"")</f>
        <v>0.2</v>
      </c>
      <c r="M9" s="42" t="str">
        <f>IF(COUNTIF(TAUXTVA1:TAUXTVA4,I9)=0,"ATTENTION : Ce taux de TVA n'est pas supporté par le récapitulatif du lot.",IF(ISBLANK(I9),"ATTENTION : Il manque un taux de TVA pour cet ouvrage.",""))</f>
        <v/>
      </c>
    </row>
    <row r="10" ht="13.5" thickTop="1">
      <c r="A10" s="87" t="s">
        <v>57</v>
      </c>
    </row>
    <row r="11" spans="1:13" s="51" customFormat="1" ht="12.75">
      <c r="A11" s="84" t="s">
        <v>58</v>
      </c>
      <c r="B11" s="85" t="s">
        <v>51</v>
      </c>
      <c r="C11" s="86" t="s">
        <v>59</v>
      </c>
      <c r="D11" s="77"/>
      <c r="E11" s="77"/>
      <c r="F11" s="79"/>
      <c r="G11" s="79">
        <f>IF(COUNTIF(K8:K10,FALSE)=COUNTIF(A8:A10,"9"),SUMIF(A8:A10,"9",G8:G10),SUMIF(K8:K10,TRUE,G8:G10))</f>
        <v>0</v>
      </c>
      <c r="H11" s="23" t="str">
        <f>IF(AND(COUNTIF(A8:A10,"9")&gt;0,COUNTIF(K8:K10,FALSE)=COUNTIF(A8:A10,"9")),"Non totalisé","")</f>
        <v/>
      </c>
      <c r="I11" s="81"/>
      <c r="J11" s="82"/>
      <c r="K11" s="77"/>
      <c r="L11" s="83"/>
      <c r="M11" s="42"/>
    </row>
    <row r="12" spans="1:13" s="51" customFormat="1" ht="12.75">
      <c r="A12" s="76"/>
      <c r="B12" s="77"/>
      <c r="C12" s="78"/>
      <c r="D12" s="77"/>
      <c r="E12" s="77"/>
      <c r="F12" s="79"/>
      <c r="G12" s="79"/>
      <c r="H12" s="80"/>
      <c r="I12" s="81"/>
      <c r="J12" s="82"/>
      <c r="K12" s="77"/>
      <c r="L12" s="83"/>
      <c r="M12" s="42"/>
    </row>
    <row r="13" spans="1:13" s="51" customFormat="1" ht="13.5" thickBot="1">
      <c r="A13" s="84" t="s">
        <v>50</v>
      </c>
      <c r="B13" s="85" t="s">
        <v>60</v>
      </c>
      <c r="C13" s="86" t="s">
        <v>61</v>
      </c>
      <c r="D13" s="77"/>
      <c r="E13" s="77"/>
      <c r="F13" s="79"/>
      <c r="G13" s="79"/>
      <c r="H13" s="80"/>
      <c r="I13" s="81"/>
      <c r="J13" s="82"/>
      <c r="K13" s="77"/>
      <c r="L13" s="83"/>
      <c r="M13" s="42"/>
    </row>
    <row r="14" spans="1:13" ht="14.25" thickBot="1" thickTop="1">
      <c r="A14" s="87" t="s">
        <v>53</v>
      </c>
      <c r="B14" s="88" t="s">
        <v>62</v>
      </c>
      <c r="C14" s="89" t="s">
        <v>43</v>
      </c>
      <c r="D14" s="88" t="s">
        <v>55</v>
      </c>
      <c r="E14" s="90">
        <v>1</v>
      </c>
      <c r="F14" s="91"/>
      <c r="G14" s="91" t="str">
        <f>IF(ISBLANK(F14),"",ROUND(E14*ROUND(F14,2),2))</f>
        <v/>
      </c>
      <c r="H14" s="92" t="s">
        <v>56</v>
      </c>
      <c r="I14" s="41">
        <v>0.2</v>
      </c>
      <c r="J14" s="48" t="b">
        <f>IF(AND(COUNTIF(TAUXTVA1:TAUXTVA4,I14)=0,I14&lt;&gt;0),FALSE,IF(ISBLANK(I14),FALSE,TRUE))</f>
        <v>1</v>
      </c>
      <c r="K14" s="49" t="b">
        <f>IF(AND(A14="9",H14&lt;&gt;"Non totalisé"),TRUE,FALSE)</f>
        <v>1</v>
      </c>
      <c r="L14" s="47">
        <f>IF(AND(K14=TRUE,J14=TRUE),I14,"")</f>
        <v>0.2</v>
      </c>
      <c r="M14" s="42" t="str">
        <f>IF(COUNTIF(TAUXTVA1:TAUXTVA4,I14)=0,"ATTENTION : Ce taux de TVA n'est pas supporté par le récapitulatif du lot.",IF(ISBLANK(I14),"ATTENTION : Il manque un taux de TVA pour cet ouvrage.",""))</f>
        <v/>
      </c>
    </row>
    <row r="15" ht="13.5" thickTop="1">
      <c r="A15" s="87" t="s">
        <v>57</v>
      </c>
    </row>
    <row r="16" spans="1:13" s="51" customFormat="1" ht="12.75">
      <c r="A16" s="84" t="s">
        <v>58</v>
      </c>
      <c r="B16" s="85" t="s">
        <v>60</v>
      </c>
      <c r="C16" s="86" t="s">
        <v>63</v>
      </c>
      <c r="D16" s="77"/>
      <c r="E16" s="77"/>
      <c r="F16" s="79"/>
      <c r="G16" s="79">
        <f>IF(COUNTIF(K13:K15,FALSE)=COUNTIF(A13:A15,"9"),SUMIF(A13:A15,"9",G13:G15),SUMIF(K13:K15,TRUE,G13:G15))</f>
        <v>0</v>
      </c>
      <c r="H16" s="23" t="str">
        <f>IF(AND(COUNTIF(A13:A15,"9")&gt;0,COUNTIF(K13:K15,FALSE)=COUNTIF(A13:A15,"9")),"Non totalisé","")</f>
        <v/>
      </c>
      <c r="I16" s="81"/>
      <c r="J16" s="82"/>
      <c r="K16" s="77"/>
      <c r="L16" s="83"/>
      <c r="M16" s="42"/>
    </row>
    <row r="17" spans="1:13" s="51" customFormat="1" ht="12.75">
      <c r="A17" s="76"/>
      <c r="B17" s="77"/>
      <c r="C17" s="78"/>
      <c r="D17" s="77"/>
      <c r="E17" s="77"/>
      <c r="F17" s="79"/>
      <c r="G17" s="79"/>
      <c r="H17" s="80"/>
      <c r="I17" s="81"/>
      <c r="J17" s="82"/>
      <c r="K17" s="77"/>
      <c r="L17" s="83"/>
      <c r="M17" s="42"/>
    </row>
    <row r="18" spans="1:13" s="51" customFormat="1" ht="13.5" thickBot="1">
      <c r="A18" s="84" t="s">
        <v>50</v>
      </c>
      <c r="B18" s="85" t="s">
        <v>64</v>
      </c>
      <c r="C18" s="86" t="s">
        <v>65</v>
      </c>
      <c r="D18" s="77"/>
      <c r="E18" s="77"/>
      <c r="F18" s="79"/>
      <c r="G18" s="79"/>
      <c r="H18" s="80"/>
      <c r="I18" s="81"/>
      <c r="J18" s="82"/>
      <c r="K18" s="77"/>
      <c r="L18" s="83"/>
      <c r="M18" s="42"/>
    </row>
    <row r="19" spans="1:13" ht="14.25" thickBot="1" thickTop="1">
      <c r="A19" s="87" t="s">
        <v>53</v>
      </c>
      <c r="B19" s="88" t="s">
        <v>66</v>
      </c>
      <c r="C19" s="89" t="s">
        <v>43</v>
      </c>
      <c r="D19" s="88" t="s">
        <v>55</v>
      </c>
      <c r="E19" s="90">
        <v>1</v>
      </c>
      <c r="F19" s="91"/>
      <c r="G19" s="91" t="str">
        <f>IF(ISBLANK(F19),"",ROUND(E19*ROUND(F19,2),2))</f>
        <v/>
      </c>
      <c r="H19" s="92" t="s">
        <v>56</v>
      </c>
      <c r="I19" s="41">
        <v>0.2</v>
      </c>
      <c r="J19" s="48" t="b">
        <f>IF(AND(COUNTIF(TAUXTVA1:TAUXTVA4,I19)=0,I19&lt;&gt;0),FALSE,IF(ISBLANK(I19),FALSE,TRUE))</f>
        <v>1</v>
      </c>
      <c r="K19" s="49" t="b">
        <f>IF(AND(A19="9",H19&lt;&gt;"Non totalisé"),TRUE,FALSE)</f>
        <v>1</v>
      </c>
      <c r="L19" s="47">
        <f>IF(AND(K19=TRUE,J19=TRUE),I19,"")</f>
        <v>0.2</v>
      </c>
      <c r="M19" s="42" t="str">
        <f>IF(COUNTIF(TAUXTVA1:TAUXTVA4,I19)=0,"ATTENTION : Ce taux de TVA n'est pas supporté par le récapitulatif du lot.",IF(ISBLANK(I19),"ATTENTION : Il manque un taux de TVA pour cet ouvrage.",""))</f>
        <v/>
      </c>
    </row>
    <row r="20" ht="13.5" thickTop="1">
      <c r="A20" s="87" t="s">
        <v>57</v>
      </c>
    </row>
    <row r="21" spans="1:13" s="51" customFormat="1" ht="25.5">
      <c r="A21" s="84" t="s">
        <v>58</v>
      </c>
      <c r="B21" s="85" t="s">
        <v>64</v>
      </c>
      <c r="C21" s="86" t="s">
        <v>67</v>
      </c>
      <c r="D21" s="77"/>
      <c r="E21" s="77"/>
      <c r="F21" s="79"/>
      <c r="G21" s="79">
        <f>IF(COUNTIF(K18:K20,FALSE)=COUNTIF(A18:A20,"9"),SUMIF(A18:A20,"9",G18:G20),SUMIF(K18:K20,TRUE,G18:G20))</f>
        <v>0</v>
      </c>
      <c r="H21" s="23" t="str">
        <f>IF(AND(COUNTIF(A18:A20,"9")&gt;0,COUNTIF(K18:K20,FALSE)=COUNTIF(A18:A20,"9")),"Non totalisé","")</f>
        <v/>
      </c>
      <c r="I21" s="81"/>
      <c r="J21" s="82"/>
      <c r="K21" s="77"/>
      <c r="L21" s="83"/>
      <c r="M21" s="42"/>
    </row>
    <row r="22" spans="1:13" s="51" customFormat="1" ht="12.75">
      <c r="A22" s="76"/>
      <c r="B22" s="77"/>
      <c r="C22" s="78"/>
      <c r="D22" s="77"/>
      <c r="E22" s="77"/>
      <c r="F22" s="79"/>
      <c r="G22" s="79"/>
      <c r="H22" s="80"/>
      <c r="I22" s="81"/>
      <c r="J22" s="82"/>
      <c r="K22" s="77"/>
      <c r="L22" s="83"/>
      <c r="M22" s="42"/>
    </row>
    <row r="23" spans="1:13" s="51" customFormat="1" ht="12.75">
      <c r="A23" s="84" t="s">
        <v>50</v>
      </c>
      <c r="B23" s="85" t="s">
        <v>68</v>
      </c>
      <c r="C23" s="86" t="s">
        <v>69</v>
      </c>
      <c r="D23" s="77"/>
      <c r="E23" s="77"/>
      <c r="F23" s="79"/>
      <c r="G23" s="79"/>
      <c r="H23" s="80"/>
      <c r="I23" s="81"/>
      <c r="J23" s="82"/>
      <c r="K23" s="77"/>
      <c r="L23" s="83"/>
      <c r="M23" s="42"/>
    </row>
    <row r="24" spans="1:13" s="102" customFormat="1" ht="12.75" thickBot="1">
      <c r="A24" s="103" t="s">
        <v>70</v>
      </c>
      <c r="B24" s="104" t="s">
        <v>71</v>
      </c>
      <c r="C24" s="105" t="s">
        <v>72</v>
      </c>
      <c r="D24" s="94"/>
      <c r="E24" s="94"/>
      <c r="F24" s="96"/>
      <c r="G24" s="96"/>
      <c r="H24" s="97"/>
      <c r="I24" s="98"/>
      <c r="J24" s="99"/>
      <c r="K24" s="94"/>
      <c r="L24" s="100"/>
      <c r="M24" s="101"/>
    </row>
    <row r="25" spans="1:13" ht="14.25" thickBot="1" thickTop="1">
      <c r="A25" s="87" t="s">
        <v>53</v>
      </c>
      <c r="B25" s="88" t="s">
        <v>73</v>
      </c>
      <c r="C25" s="89" t="s">
        <v>74</v>
      </c>
      <c r="D25" s="88" t="s">
        <v>75</v>
      </c>
      <c r="E25" s="90">
        <v>1</v>
      </c>
      <c r="F25" s="91"/>
      <c r="G25" s="91" t="str">
        <f>IF(ISBLANK(F25),"",ROUND(E25*ROUND(F25,2),2))</f>
        <v/>
      </c>
      <c r="H25" s="92" t="s">
        <v>56</v>
      </c>
      <c r="I25" s="41">
        <v>0.2</v>
      </c>
      <c r="J25" s="48" t="b">
        <f>IF(AND(COUNTIF(TAUXTVA1:TAUXTVA4,I25)=0,I25&lt;&gt;0),FALSE,IF(ISBLANK(I25),FALSE,TRUE))</f>
        <v>1</v>
      </c>
      <c r="K25" s="49" t="b">
        <f>IF(AND(A25="9",H25&lt;&gt;"Non totalisé"),TRUE,FALSE)</f>
        <v>1</v>
      </c>
      <c r="L25" s="47">
        <f>IF(AND(K25=TRUE,J25=TRUE),I25,"")</f>
        <v>0.2</v>
      </c>
      <c r="M25" s="42" t="str">
        <f>IF(COUNTIF(TAUXTVA1:TAUXTVA4,I25)=0,"ATTENTION : Ce taux de TVA n'est pas supporté par le récapitulatif du lot.",IF(ISBLANK(I25),"ATTENTION : Il manque un taux de TVA pour cet ouvrage.",""))</f>
        <v/>
      </c>
    </row>
    <row r="26" ht="14.25" thickBot="1" thickTop="1">
      <c r="A26" s="87" t="s">
        <v>57</v>
      </c>
    </row>
    <row r="27" spans="1:13" ht="14.25" thickBot="1" thickTop="1">
      <c r="A27" s="87" t="s">
        <v>53</v>
      </c>
      <c r="B27" s="88" t="s">
        <v>76</v>
      </c>
      <c r="C27" s="89" t="s">
        <v>77</v>
      </c>
      <c r="D27" s="88" t="s">
        <v>75</v>
      </c>
      <c r="E27" s="90">
        <v>2</v>
      </c>
      <c r="F27" s="91"/>
      <c r="G27" s="91" t="str">
        <f>IF(ISBLANK(F27),"",ROUND(E27*ROUND(F27,2),2))</f>
        <v/>
      </c>
      <c r="H27" s="92" t="s">
        <v>56</v>
      </c>
      <c r="I27" s="41">
        <v>0.2</v>
      </c>
      <c r="J27" s="48" t="b">
        <f>IF(AND(COUNTIF(TAUXTVA1:TAUXTVA4,I27)=0,I27&lt;&gt;0),FALSE,IF(ISBLANK(I27),FALSE,TRUE))</f>
        <v>1</v>
      </c>
      <c r="K27" s="49" t="b">
        <f>IF(AND(A27="9",H27&lt;&gt;"Non totalisé"),TRUE,FALSE)</f>
        <v>1</v>
      </c>
      <c r="L27" s="47">
        <f>IF(AND(K27=TRUE,J27=TRUE),I27,"")</f>
        <v>0.2</v>
      </c>
      <c r="M27" s="42" t="str">
        <f>IF(COUNTIF(TAUXTVA1:TAUXTVA4,I27)=0,"ATTENTION : Ce taux de TVA n'est pas supporté par le récapitulatif du lot.",IF(ISBLANK(I27),"ATTENTION : Il manque un taux de TVA pour cet ouvrage.",""))</f>
        <v/>
      </c>
    </row>
    <row r="28" ht="14.25" thickBot="1" thickTop="1">
      <c r="A28" s="87" t="s">
        <v>57</v>
      </c>
    </row>
    <row r="29" spans="1:13" ht="14.25" thickBot="1" thickTop="1">
      <c r="A29" s="87" t="s">
        <v>53</v>
      </c>
      <c r="B29" s="88" t="s">
        <v>78</v>
      </c>
      <c r="C29" s="89" t="s">
        <v>79</v>
      </c>
      <c r="D29" s="88" t="s">
        <v>75</v>
      </c>
      <c r="E29" s="90">
        <v>2</v>
      </c>
      <c r="F29" s="91"/>
      <c r="G29" s="91" t="str">
        <f>IF(ISBLANK(F29),"",ROUND(E29*ROUND(F29,2),2))</f>
        <v/>
      </c>
      <c r="H29" s="92" t="s">
        <v>56</v>
      </c>
      <c r="I29" s="41">
        <v>0.2</v>
      </c>
      <c r="J29" s="48" t="b">
        <f>IF(AND(COUNTIF(TAUXTVA1:TAUXTVA4,I29)=0,I29&lt;&gt;0),FALSE,IF(ISBLANK(I29),FALSE,TRUE))</f>
        <v>1</v>
      </c>
      <c r="K29" s="49" t="b">
        <f>IF(AND(A29="9",H29&lt;&gt;"Non totalisé"),TRUE,FALSE)</f>
        <v>1</v>
      </c>
      <c r="L29" s="47">
        <f>IF(AND(K29=TRUE,J29=TRUE),I29,"")</f>
        <v>0.2</v>
      </c>
      <c r="M29" s="42" t="str">
        <f>IF(COUNTIF(TAUXTVA1:TAUXTVA4,I29)=0,"ATTENTION : Ce taux de TVA n'est pas supporté par le récapitulatif du lot.",IF(ISBLANK(I29),"ATTENTION : Il manque un taux de TVA pour cet ouvrage.",""))</f>
        <v/>
      </c>
    </row>
    <row r="30" ht="14.25" thickBot="1" thickTop="1">
      <c r="A30" s="87" t="s">
        <v>57</v>
      </c>
    </row>
    <row r="31" spans="1:13" ht="14.25" thickBot="1" thickTop="1">
      <c r="A31" s="87" t="s">
        <v>53</v>
      </c>
      <c r="B31" s="88" t="s">
        <v>80</v>
      </c>
      <c r="C31" s="89" t="s">
        <v>81</v>
      </c>
      <c r="D31" s="88" t="s">
        <v>75</v>
      </c>
      <c r="E31" s="90">
        <v>2</v>
      </c>
      <c r="F31" s="91"/>
      <c r="G31" s="91" t="str">
        <f>IF(ISBLANK(F31),"",ROUND(E31*ROUND(F31,2),2))</f>
        <v/>
      </c>
      <c r="H31" s="92" t="s">
        <v>56</v>
      </c>
      <c r="I31" s="41">
        <v>0.2</v>
      </c>
      <c r="J31" s="48" t="b">
        <f>IF(AND(COUNTIF(TAUXTVA1:TAUXTVA4,I31)=0,I31&lt;&gt;0),FALSE,IF(ISBLANK(I31),FALSE,TRUE))</f>
        <v>1</v>
      </c>
      <c r="K31" s="49" t="b">
        <f>IF(AND(A31="9",H31&lt;&gt;"Non totalisé"),TRUE,FALSE)</f>
        <v>1</v>
      </c>
      <c r="L31" s="47">
        <f>IF(AND(K31=TRUE,J31=TRUE),I31,"")</f>
        <v>0.2</v>
      </c>
      <c r="M31" s="42" t="str">
        <f>IF(COUNTIF(TAUXTVA1:TAUXTVA4,I31)=0,"ATTENTION : Ce taux de TVA n'est pas supporté par le récapitulatif du lot.",IF(ISBLANK(I31),"ATTENTION : Il manque un taux de TVA pour cet ouvrage.",""))</f>
        <v/>
      </c>
    </row>
    <row r="32" ht="13.5" thickTop="1">
      <c r="A32" s="87" t="s">
        <v>57</v>
      </c>
    </row>
    <row r="33" spans="1:13" s="102" customFormat="1" ht="12">
      <c r="A33" s="103" t="s">
        <v>82</v>
      </c>
      <c r="B33" s="104" t="s">
        <v>71</v>
      </c>
      <c r="C33" s="105" t="s">
        <v>83</v>
      </c>
      <c r="D33" s="94"/>
      <c r="E33" s="94"/>
      <c r="F33" s="96"/>
      <c r="G33" s="96">
        <f>IF(COUNTIF(K24:K32,FALSE)=COUNTIF(A24:A32,"9"),SUMIF(A24:A32,"9",G24:G32),SUMIF(K24:K32,TRUE,G24:G32))</f>
        <v>0</v>
      </c>
      <c r="H33" s="23" t="str">
        <f>IF(AND(COUNTIF(A24:A32,"9")&gt;0,COUNTIF(K24:K32,FALSE)=COUNTIF(A24:A32,"9")),"Non totalisé","")</f>
        <v/>
      </c>
      <c r="I33" s="98"/>
      <c r="J33" s="99"/>
      <c r="K33" s="94"/>
      <c r="L33" s="100"/>
      <c r="M33" s="101"/>
    </row>
    <row r="34" spans="1:13" s="102" customFormat="1" ht="12">
      <c r="A34" s="93"/>
      <c r="B34" s="94"/>
      <c r="C34" s="95"/>
      <c r="D34" s="94"/>
      <c r="E34" s="94"/>
      <c r="F34" s="96"/>
      <c r="G34" s="96"/>
      <c r="H34" s="97"/>
      <c r="I34" s="98"/>
      <c r="J34" s="99"/>
      <c r="K34" s="94"/>
      <c r="L34" s="100"/>
      <c r="M34" s="101"/>
    </row>
    <row r="35" spans="1:13" s="102" customFormat="1" ht="12.75" thickBot="1">
      <c r="A35" s="103" t="s">
        <v>70</v>
      </c>
      <c r="B35" s="104" t="s">
        <v>84</v>
      </c>
      <c r="C35" s="105" t="s">
        <v>85</v>
      </c>
      <c r="D35" s="94"/>
      <c r="E35" s="94"/>
      <c r="F35" s="96"/>
      <c r="G35" s="96"/>
      <c r="H35" s="97"/>
      <c r="I35" s="98"/>
      <c r="J35" s="99"/>
      <c r="K35" s="94"/>
      <c r="L35" s="100"/>
      <c r="M35" s="101"/>
    </row>
    <row r="36" spans="1:13" ht="14.25" thickBot="1" thickTop="1">
      <c r="A36" s="87" t="s">
        <v>53</v>
      </c>
      <c r="B36" s="88" t="s">
        <v>86</v>
      </c>
      <c r="C36" s="89" t="s">
        <v>43</v>
      </c>
      <c r="D36" s="88" t="s">
        <v>75</v>
      </c>
      <c r="E36" s="90">
        <v>2</v>
      </c>
      <c r="F36" s="91"/>
      <c r="G36" s="91" t="str">
        <f>IF(ISBLANK(F36),"",ROUND(E36*ROUND(F36,2),2))</f>
        <v/>
      </c>
      <c r="H36" s="92" t="s">
        <v>56</v>
      </c>
      <c r="I36" s="41">
        <v>0.2</v>
      </c>
      <c r="J36" s="48" t="b">
        <f>IF(AND(COUNTIF(TAUXTVA1:TAUXTVA4,I36)=0,I36&lt;&gt;0),FALSE,IF(ISBLANK(I36),FALSE,TRUE))</f>
        <v>1</v>
      </c>
      <c r="K36" s="49" t="b">
        <f>IF(AND(A36="9",H36&lt;&gt;"Non totalisé"),TRUE,FALSE)</f>
        <v>1</v>
      </c>
      <c r="L36" s="47">
        <f>IF(AND(K36=TRUE,J36=TRUE),I36,"")</f>
        <v>0.2</v>
      </c>
      <c r="M36" s="42" t="str">
        <f>IF(COUNTIF(TAUXTVA1:TAUXTVA4,I36)=0,"ATTENTION : Ce taux de TVA n'est pas supporté par le récapitulatif du lot.",IF(ISBLANK(I36),"ATTENTION : Il manque un taux de TVA pour cet ouvrage.",""))</f>
        <v/>
      </c>
    </row>
    <row r="37" ht="13.5" thickTop="1">
      <c r="A37" s="87" t="s">
        <v>57</v>
      </c>
    </row>
    <row r="38" spans="1:13" s="102" customFormat="1" ht="12">
      <c r="A38" s="103" t="s">
        <v>82</v>
      </c>
      <c r="B38" s="104" t="s">
        <v>84</v>
      </c>
      <c r="C38" s="105" t="s">
        <v>87</v>
      </c>
      <c r="D38" s="94"/>
      <c r="E38" s="94"/>
      <c r="F38" s="96"/>
      <c r="G38" s="96">
        <f>IF(COUNTIF(K35:K37,FALSE)=COUNTIF(A35:A37,"9"),SUMIF(A35:A37,"9",G35:G37),SUMIF(K35:K37,TRUE,G35:G37))</f>
        <v>0</v>
      </c>
      <c r="H38" s="23" t="str">
        <f>IF(AND(COUNTIF(A35:A37,"9")&gt;0,COUNTIF(K35:K37,FALSE)=COUNTIF(A35:A37,"9")),"Non totalisé","")</f>
        <v/>
      </c>
      <c r="I38" s="98"/>
      <c r="J38" s="99"/>
      <c r="K38" s="94"/>
      <c r="L38" s="100"/>
      <c r="M38" s="101"/>
    </row>
    <row r="39" spans="1:13" s="102" customFormat="1" ht="12">
      <c r="A39" s="93"/>
      <c r="B39" s="94"/>
      <c r="C39" s="95"/>
      <c r="D39" s="94"/>
      <c r="E39" s="94"/>
      <c r="F39" s="96"/>
      <c r="G39" s="96"/>
      <c r="H39" s="97"/>
      <c r="I39" s="98"/>
      <c r="J39" s="99"/>
      <c r="K39" s="94"/>
      <c r="L39" s="100"/>
      <c r="M39" s="101"/>
    </row>
    <row r="40" spans="1:13" s="51" customFormat="1" ht="12.75">
      <c r="A40" s="84" t="s">
        <v>58</v>
      </c>
      <c r="B40" s="85" t="s">
        <v>68</v>
      </c>
      <c r="C40" s="86" t="s">
        <v>88</v>
      </c>
      <c r="D40" s="77"/>
      <c r="E40" s="77"/>
      <c r="F40" s="79"/>
      <c r="G40" s="79">
        <f>IF(COUNTIF(K23:K39,FALSE)=COUNTIF(A23:A39,"9"),SUMIF(A23:A39,"9",G23:G39),SUMIF(K23:K39,TRUE,G23:G39))</f>
        <v>0</v>
      </c>
      <c r="H40" s="23" t="str">
        <f>IF(AND(COUNTIF(A23:A39,"9")&gt;0,COUNTIF(K23:K39,FALSE)=COUNTIF(A23:A39,"9")),"Non totalisé","")</f>
        <v/>
      </c>
      <c r="I40" s="81"/>
      <c r="J40" s="82"/>
      <c r="K40" s="77"/>
      <c r="L40" s="83"/>
      <c r="M40" s="42"/>
    </row>
    <row r="41" spans="1:13" s="51" customFormat="1" ht="12.75">
      <c r="A41" s="76"/>
      <c r="B41" s="77"/>
      <c r="C41" s="78"/>
      <c r="D41" s="77"/>
      <c r="E41" s="77"/>
      <c r="F41" s="79"/>
      <c r="G41" s="79"/>
      <c r="H41" s="80"/>
      <c r="I41" s="81"/>
      <c r="J41" s="82"/>
      <c r="K41" s="77"/>
      <c r="L41" s="83"/>
      <c r="M41" s="42"/>
    </row>
    <row r="42" spans="1:13" s="51" customFormat="1" ht="12.75">
      <c r="A42" s="84" t="s">
        <v>50</v>
      </c>
      <c r="B42" s="85" t="s">
        <v>89</v>
      </c>
      <c r="C42" s="86" t="s">
        <v>90</v>
      </c>
      <c r="D42" s="77"/>
      <c r="E42" s="77"/>
      <c r="F42" s="79"/>
      <c r="G42" s="79"/>
      <c r="H42" s="80"/>
      <c r="I42" s="81"/>
      <c r="J42" s="82"/>
      <c r="K42" s="77"/>
      <c r="L42" s="83"/>
      <c r="M42" s="42"/>
    </row>
    <row r="43" spans="1:13" s="102" customFormat="1" ht="12.75" thickBot="1">
      <c r="A43" s="103" t="s">
        <v>70</v>
      </c>
      <c r="B43" s="104" t="s">
        <v>91</v>
      </c>
      <c r="C43" s="105" t="s">
        <v>92</v>
      </c>
      <c r="D43" s="94"/>
      <c r="E43" s="94"/>
      <c r="F43" s="96"/>
      <c r="G43" s="96"/>
      <c r="H43" s="97"/>
      <c r="I43" s="98"/>
      <c r="J43" s="99"/>
      <c r="K43" s="94"/>
      <c r="L43" s="100"/>
      <c r="M43" s="101"/>
    </row>
    <row r="44" spans="1:13" ht="14.25" thickBot="1" thickTop="1">
      <c r="A44" s="87" t="s">
        <v>53</v>
      </c>
      <c r="B44" s="88" t="s">
        <v>93</v>
      </c>
      <c r="C44" s="89" t="s">
        <v>94</v>
      </c>
      <c r="D44" s="88" t="s">
        <v>75</v>
      </c>
      <c r="E44" s="90">
        <v>5</v>
      </c>
      <c r="F44" s="91"/>
      <c r="G44" s="91" t="str">
        <f>IF(ISBLANK(F44),"",ROUND(E44*ROUND(F44,2),2))</f>
        <v/>
      </c>
      <c r="H44" s="92" t="s">
        <v>56</v>
      </c>
      <c r="I44" s="41">
        <v>0.2</v>
      </c>
      <c r="J44" s="48" t="b">
        <f>IF(AND(COUNTIF(TAUXTVA1:TAUXTVA4,I44)=0,I44&lt;&gt;0),FALSE,IF(ISBLANK(I44),FALSE,TRUE))</f>
        <v>1</v>
      </c>
      <c r="K44" s="49" t="b">
        <f>IF(AND(A44="9",H44&lt;&gt;"Non totalisé"),TRUE,FALSE)</f>
        <v>1</v>
      </c>
      <c r="L44" s="47">
        <f>IF(AND(K44=TRUE,J44=TRUE),I44,"")</f>
        <v>0.2</v>
      </c>
      <c r="M44" s="42" t="str">
        <f>IF(COUNTIF(TAUXTVA1:TAUXTVA4,I44)=0,"ATTENTION : Ce taux de TVA n'est pas supporté par le récapitulatif du lot.",IF(ISBLANK(I44),"ATTENTION : Il manque un taux de TVA pour cet ouvrage.",""))</f>
        <v/>
      </c>
    </row>
    <row r="45" ht="13.5" thickTop="1">
      <c r="A45" s="87" t="s">
        <v>57</v>
      </c>
    </row>
    <row r="46" spans="1:13" s="102" customFormat="1" ht="12">
      <c r="A46" s="103" t="s">
        <v>82</v>
      </c>
      <c r="B46" s="104" t="s">
        <v>91</v>
      </c>
      <c r="C46" s="105" t="s">
        <v>95</v>
      </c>
      <c r="D46" s="94"/>
      <c r="E46" s="94"/>
      <c r="F46" s="96"/>
      <c r="G46" s="96">
        <f>IF(COUNTIF(K43:K45,FALSE)=COUNTIF(A43:A45,"9"),SUMIF(A43:A45,"9",G43:G45),SUMIF(K43:K45,TRUE,G43:G45))</f>
        <v>0</v>
      </c>
      <c r="H46" s="23" t="str">
        <f>IF(AND(COUNTIF(A43:A45,"9")&gt;0,COUNTIF(K43:K45,FALSE)=COUNTIF(A43:A45,"9")),"Non totalisé","")</f>
        <v/>
      </c>
      <c r="I46" s="98"/>
      <c r="J46" s="99"/>
      <c r="K46" s="94"/>
      <c r="L46" s="100"/>
      <c r="M46" s="101"/>
    </row>
    <row r="47" spans="1:13" s="102" customFormat="1" ht="12">
      <c r="A47" s="93"/>
      <c r="B47" s="94"/>
      <c r="C47" s="95"/>
      <c r="D47" s="94"/>
      <c r="E47" s="94"/>
      <c r="F47" s="96"/>
      <c r="G47" s="96"/>
      <c r="H47" s="97"/>
      <c r="I47" s="98"/>
      <c r="J47" s="99"/>
      <c r="K47" s="94"/>
      <c r="L47" s="100"/>
      <c r="M47" s="101"/>
    </row>
    <row r="48" spans="1:13" s="51" customFormat="1" ht="12.75">
      <c r="A48" s="84" t="s">
        <v>58</v>
      </c>
      <c r="B48" s="85" t="s">
        <v>89</v>
      </c>
      <c r="C48" s="86" t="s">
        <v>96</v>
      </c>
      <c r="D48" s="77"/>
      <c r="E48" s="77"/>
      <c r="F48" s="79"/>
      <c r="G48" s="79">
        <f>IF(COUNTIF(K42:K47,FALSE)=COUNTIF(A42:A47,"9"),SUMIF(A42:A47,"9",G42:G47),SUMIF(K42:K47,TRUE,G42:G47))</f>
        <v>0</v>
      </c>
      <c r="H48" s="23" t="str">
        <f>IF(AND(COUNTIF(A42:A47,"9")&gt;0,COUNTIF(K42:K47,FALSE)=COUNTIF(A42:A47,"9")),"Non totalisé","")</f>
        <v/>
      </c>
      <c r="I48" s="81"/>
      <c r="J48" s="82"/>
      <c r="K48" s="77"/>
      <c r="L48" s="83"/>
      <c r="M48" s="42"/>
    </row>
    <row r="49" spans="1:13" s="51" customFormat="1" ht="12.75">
      <c r="A49" s="76"/>
      <c r="B49" s="77"/>
      <c r="C49" s="78"/>
      <c r="D49" s="77"/>
      <c r="E49" s="77"/>
      <c r="F49" s="79"/>
      <c r="G49" s="79"/>
      <c r="H49" s="80"/>
      <c r="I49" s="81"/>
      <c r="J49" s="82"/>
      <c r="K49" s="77"/>
      <c r="L49" s="83"/>
      <c r="M49" s="42"/>
    </row>
    <row r="50" spans="1:13" s="51" customFormat="1" ht="12.75">
      <c r="A50" s="84" t="s">
        <v>50</v>
      </c>
      <c r="B50" s="85" t="s">
        <v>97</v>
      </c>
      <c r="C50" s="86" t="s">
        <v>98</v>
      </c>
      <c r="D50" s="77"/>
      <c r="E50" s="77"/>
      <c r="F50" s="79"/>
      <c r="G50" s="79"/>
      <c r="H50" s="80"/>
      <c r="I50" s="81"/>
      <c r="J50" s="82"/>
      <c r="K50" s="77"/>
      <c r="L50" s="83"/>
      <c r="M50" s="42"/>
    </row>
    <row r="51" spans="1:13" s="102" customFormat="1" ht="12.75" thickBot="1">
      <c r="A51" s="103" t="s">
        <v>70</v>
      </c>
      <c r="B51" s="104" t="s">
        <v>99</v>
      </c>
      <c r="C51" s="105" t="s">
        <v>100</v>
      </c>
      <c r="D51" s="94"/>
      <c r="E51" s="94"/>
      <c r="F51" s="96"/>
      <c r="G51" s="96"/>
      <c r="H51" s="97"/>
      <c r="I51" s="98"/>
      <c r="J51" s="99"/>
      <c r="K51" s="94"/>
      <c r="L51" s="100"/>
      <c r="M51" s="101"/>
    </row>
    <row r="52" spans="1:13" ht="14.25" thickBot="1" thickTop="1">
      <c r="A52" s="87" t="s">
        <v>53</v>
      </c>
      <c r="B52" s="88" t="s">
        <v>101</v>
      </c>
      <c r="C52" s="89" t="s">
        <v>43</v>
      </c>
      <c r="D52" s="88" t="s">
        <v>102</v>
      </c>
      <c r="E52" s="90">
        <v>1</v>
      </c>
      <c r="F52" s="91"/>
      <c r="G52" s="91" t="str">
        <f>IF(ISBLANK(F52),"",ROUND(E52*ROUND(F52,2),2))</f>
        <v/>
      </c>
      <c r="H52" s="92" t="s">
        <v>56</v>
      </c>
      <c r="I52" s="41">
        <v>0.2</v>
      </c>
      <c r="J52" s="48" t="b">
        <f>IF(AND(COUNTIF(TAUXTVA1:TAUXTVA4,I52)=0,I52&lt;&gt;0),FALSE,IF(ISBLANK(I52),FALSE,TRUE))</f>
        <v>1</v>
      </c>
      <c r="K52" s="49" t="b">
        <f>IF(AND(A52="9",H52&lt;&gt;"Non totalisé"),TRUE,FALSE)</f>
        <v>1</v>
      </c>
      <c r="L52" s="47">
        <f>IF(AND(K52=TRUE,J52=TRUE),I52,"")</f>
        <v>0.2</v>
      </c>
      <c r="M52" s="42" t="str">
        <f>IF(COUNTIF(TAUXTVA1:TAUXTVA4,I52)=0,"ATTENTION : Ce taux de TVA n'est pas supporté par le récapitulatif du lot.",IF(ISBLANK(I52),"ATTENTION : Il manque un taux de TVA pour cet ouvrage.",""))</f>
        <v/>
      </c>
    </row>
    <row r="53" ht="13.5" thickTop="1">
      <c r="A53" s="87" t="s">
        <v>57</v>
      </c>
    </row>
    <row r="54" spans="1:13" s="102" customFormat="1" ht="24">
      <c r="A54" s="103" t="s">
        <v>82</v>
      </c>
      <c r="B54" s="104" t="s">
        <v>99</v>
      </c>
      <c r="C54" s="105" t="s">
        <v>103</v>
      </c>
      <c r="D54" s="94"/>
      <c r="E54" s="94"/>
      <c r="F54" s="96"/>
      <c r="G54" s="96">
        <f>IF(COUNTIF(K51:K53,FALSE)=COUNTIF(A51:A53,"9"),SUMIF(A51:A53,"9",G51:G53),SUMIF(K51:K53,TRUE,G51:G53))</f>
        <v>0</v>
      </c>
      <c r="H54" s="23" t="str">
        <f>IF(AND(COUNTIF(A51:A53,"9")&gt;0,COUNTIF(K51:K53,FALSE)=COUNTIF(A51:A53,"9")),"Non totalisé","")</f>
        <v/>
      </c>
      <c r="I54" s="98"/>
      <c r="J54" s="99"/>
      <c r="K54" s="94"/>
      <c r="L54" s="100"/>
      <c r="M54" s="101"/>
    </row>
    <row r="55" spans="1:13" s="102" customFormat="1" ht="12">
      <c r="A55" s="93"/>
      <c r="B55" s="94"/>
      <c r="C55" s="95"/>
      <c r="D55" s="94"/>
      <c r="E55" s="94"/>
      <c r="F55" s="96"/>
      <c r="G55" s="96"/>
      <c r="H55" s="97"/>
      <c r="I55" s="98"/>
      <c r="J55" s="99"/>
      <c r="K55" s="94"/>
      <c r="L55" s="100"/>
      <c r="M55" s="101"/>
    </row>
    <row r="56" spans="1:13" s="102" customFormat="1" ht="12.75" thickBot="1">
      <c r="A56" s="103" t="s">
        <v>70</v>
      </c>
      <c r="B56" s="104" t="s">
        <v>104</v>
      </c>
      <c r="C56" s="105" t="s">
        <v>105</v>
      </c>
      <c r="D56" s="94"/>
      <c r="E56" s="94"/>
      <c r="F56" s="96"/>
      <c r="G56" s="96"/>
      <c r="H56" s="97"/>
      <c r="I56" s="98"/>
      <c r="J56" s="99"/>
      <c r="K56" s="94"/>
      <c r="L56" s="100"/>
      <c r="M56" s="101"/>
    </row>
    <row r="57" spans="1:13" ht="14.25" thickBot="1" thickTop="1">
      <c r="A57" s="87" t="s">
        <v>53</v>
      </c>
      <c r="B57" s="88" t="s">
        <v>106</v>
      </c>
      <c r="C57" s="89" t="s">
        <v>43</v>
      </c>
      <c r="D57" s="88" t="s">
        <v>75</v>
      </c>
      <c r="E57" s="90">
        <v>2</v>
      </c>
      <c r="F57" s="91"/>
      <c r="G57" s="91" t="str">
        <f>IF(ISBLANK(F57),"",ROUND(E57*ROUND(F57,2),2))</f>
        <v/>
      </c>
      <c r="H57" s="92" t="s">
        <v>56</v>
      </c>
      <c r="I57" s="41">
        <v>0.2</v>
      </c>
      <c r="J57" s="48" t="b">
        <f>IF(AND(COUNTIF(TAUXTVA1:TAUXTVA4,I57)=0,I57&lt;&gt;0),FALSE,IF(ISBLANK(I57),FALSE,TRUE))</f>
        <v>1</v>
      </c>
      <c r="K57" s="49" t="b">
        <f>IF(AND(A57="9",H57&lt;&gt;"Non totalisé"),TRUE,FALSE)</f>
        <v>1</v>
      </c>
      <c r="L57" s="47">
        <f>IF(AND(K57=TRUE,J57=TRUE),I57,"")</f>
        <v>0.2</v>
      </c>
      <c r="M57" s="42" t="str">
        <f>IF(COUNTIF(TAUXTVA1:TAUXTVA4,I57)=0,"ATTENTION : Ce taux de TVA n'est pas supporté par le récapitulatif du lot.",IF(ISBLANK(I57),"ATTENTION : Il manque un taux de TVA pour cet ouvrage.",""))</f>
        <v/>
      </c>
    </row>
    <row r="58" ht="13.5" thickTop="1">
      <c r="A58" s="87" t="s">
        <v>57</v>
      </c>
    </row>
    <row r="59" spans="1:13" s="102" customFormat="1" ht="12">
      <c r="A59" s="103" t="s">
        <v>82</v>
      </c>
      <c r="B59" s="104" t="s">
        <v>104</v>
      </c>
      <c r="C59" s="105" t="s">
        <v>107</v>
      </c>
      <c r="D59" s="94"/>
      <c r="E59" s="94"/>
      <c r="F59" s="96"/>
      <c r="G59" s="96">
        <f>IF(COUNTIF(K56:K58,FALSE)=COUNTIF(A56:A58,"9"),SUMIF(A56:A58,"9",G56:G58),SUMIF(K56:K58,TRUE,G56:G58))</f>
        <v>0</v>
      </c>
      <c r="H59" s="23" t="str">
        <f>IF(AND(COUNTIF(A56:A58,"9")&gt;0,COUNTIF(K56:K58,FALSE)=COUNTIF(A56:A58,"9")),"Non totalisé","")</f>
        <v/>
      </c>
      <c r="I59" s="98"/>
      <c r="J59" s="99"/>
      <c r="K59" s="94"/>
      <c r="L59" s="100"/>
      <c r="M59" s="101"/>
    </row>
    <row r="60" spans="1:13" s="102" customFormat="1" ht="12">
      <c r="A60" s="93"/>
      <c r="B60" s="94"/>
      <c r="C60" s="95"/>
      <c r="D60" s="94"/>
      <c r="E60" s="94"/>
      <c r="F60" s="96"/>
      <c r="G60" s="96"/>
      <c r="H60" s="97"/>
      <c r="I60" s="98"/>
      <c r="J60" s="99"/>
      <c r="K60" s="94"/>
      <c r="L60" s="100"/>
      <c r="M60" s="101"/>
    </row>
    <row r="61" spans="1:13" s="102" customFormat="1" ht="12.75" thickBot="1">
      <c r="A61" s="103" t="s">
        <v>70</v>
      </c>
      <c r="B61" s="104" t="s">
        <v>108</v>
      </c>
      <c r="C61" s="105" t="s">
        <v>109</v>
      </c>
      <c r="D61" s="94"/>
      <c r="E61" s="94"/>
      <c r="F61" s="96"/>
      <c r="G61" s="96"/>
      <c r="H61" s="97"/>
      <c r="I61" s="98"/>
      <c r="J61" s="99"/>
      <c r="K61" s="94"/>
      <c r="L61" s="100"/>
      <c r="M61" s="101"/>
    </row>
    <row r="62" spans="1:13" ht="14.25" thickBot="1" thickTop="1">
      <c r="A62" s="87" t="s">
        <v>53</v>
      </c>
      <c r="B62" s="88" t="s">
        <v>110</v>
      </c>
      <c r="C62" s="89" t="s">
        <v>43</v>
      </c>
      <c r="D62" s="88" t="s">
        <v>75</v>
      </c>
      <c r="E62" s="90">
        <v>3</v>
      </c>
      <c r="F62" s="91"/>
      <c r="G62" s="91" t="str">
        <f>IF(ISBLANK(F62),"",ROUND(E62*ROUND(F62,2),2))</f>
        <v/>
      </c>
      <c r="H62" s="92" t="s">
        <v>56</v>
      </c>
      <c r="I62" s="41">
        <v>0.2</v>
      </c>
      <c r="J62" s="48" t="b">
        <f>IF(AND(COUNTIF(TAUXTVA1:TAUXTVA4,I62)=0,I62&lt;&gt;0),FALSE,IF(ISBLANK(I62),FALSE,TRUE))</f>
        <v>1</v>
      </c>
      <c r="K62" s="49" t="b">
        <f>IF(AND(A62="9",H62&lt;&gt;"Non totalisé"),TRUE,FALSE)</f>
        <v>1</v>
      </c>
      <c r="L62" s="47">
        <f>IF(AND(K62=TRUE,J62=TRUE),I62,"")</f>
        <v>0.2</v>
      </c>
      <c r="M62" s="42" t="str">
        <f>IF(COUNTIF(TAUXTVA1:TAUXTVA4,I62)=0,"ATTENTION : Ce taux de TVA n'est pas supporté par le récapitulatif du lot.",IF(ISBLANK(I62),"ATTENTION : Il manque un taux de TVA pour cet ouvrage.",""))</f>
        <v/>
      </c>
    </row>
    <row r="63" ht="13.5" thickTop="1">
      <c r="A63" s="87" t="s">
        <v>57</v>
      </c>
    </row>
    <row r="64" spans="1:13" s="102" customFormat="1" ht="12">
      <c r="A64" s="103" t="s">
        <v>82</v>
      </c>
      <c r="B64" s="104" t="s">
        <v>108</v>
      </c>
      <c r="C64" s="105" t="s">
        <v>111</v>
      </c>
      <c r="D64" s="94"/>
      <c r="E64" s="94"/>
      <c r="F64" s="96"/>
      <c r="G64" s="96">
        <f>IF(COUNTIF(K61:K63,FALSE)=COUNTIF(A61:A63,"9"),SUMIF(A61:A63,"9",G61:G63),SUMIF(K61:K63,TRUE,G61:G63))</f>
        <v>0</v>
      </c>
      <c r="H64" s="23" t="str">
        <f>IF(AND(COUNTIF(A61:A63,"9")&gt;0,COUNTIF(K61:K63,FALSE)=COUNTIF(A61:A63,"9")),"Non totalisé","")</f>
        <v/>
      </c>
      <c r="I64" s="98"/>
      <c r="J64" s="99"/>
      <c r="K64" s="94"/>
      <c r="L64" s="100"/>
      <c r="M64" s="101"/>
    </row>
    <row r="65" spans="1:13" s="102" customFormat="1" ht="12">
      <c r="A65" s="93"/>
      <c r="B65" s="94"/>
      <c r="C65" s="95"/>
      <c r="D65" s="94"/>
      <c r="E65" s="94"/>
      <c r="F65" s="96"/>
      <c r="G65" s="96"/>
      <c r="H65" s="97"/>
      <c r="I65" s="98"/>
      <c r="J65" s="99"/>
      <c r="K65" s="94"/>
      <c r="L65" s="100"/>
      <c r="M65" s="101"/>
    </row>
    <row r="66" spans="1:13" s="102" customFormat="1" ht="12.75" thickBot="1">
      <c r="A66" s="103" t="s">
        <v>70</v>
      </c>
      <c r="B66" s="104" t="s">
        <v>112</v>
      </c>
      <c r="C66" s="105" t="s">
        <v>113</v>
      </c>
      <c r="D66" s="94"/>
      <c r="E66" s="94"/>
      <c r="F66" s="96"/>
      <c r="G66" s="96"/>
      <c r="H66" s="97"/>
      <c r="I66" s="98"/>
      <c r="J66" s="99"/>
      <c r="K66" s="94"/>
      <c r="L66" s="100"/>
      <c r="M66" s="101"/>
    </row>
    <row r="67" spans="1:13" ht="14.25" thickBot="1" thickTop="1">
      <c r="A67" s="87" t="s">
        <v>53</v>
      </c>
      <c r="B67" s="88" t="s">
        <v>114</v>
      </c>
      <c r="C67" s="89" t="s">
        <v>43</v>
      </c>
      <c r="D67" s="88" t="s">
        <v>75</v>
      </c>
      <c r="E67" s="90">
        <v>1</v>
      </c>
      <c r="F67" s="91"/>
      <c r="G67" s="91" t="str">
        <f>IF(ISBLANK(F67),"",ROUND(E67*ROUND(F67,2),2))</f>
        <v/>
      </c>
      <c r="H67" s="92" t="s">
        <v>56</v>
      </c>
      <c r="I67" s="41">
        <v>0.2</v>
      </c>
      <c r="J67" s="48" t="b">
        <f>IF(AND(COUNTIF(TAUXTVA1:TAUXTVA4,I67)=0,I67&lt;&gt;0),FALSE,IF(ISBLANK(I67),FALSE,TRUE))</f>
        <v>1</v>
      </c>
      <c r="K67" s="49" t="b">
        <f>IF(AND(A67="9",H67&lt;&gt;"Non totalisé"),TRUE,FALSE)</f>
        <v>1</v>
      </c>
      <c r="L67" s="47">
        <f>IF(AND(K67=TRUE,J67=TRUE),I67,"")</f>
        <v>0.2</v>
      </c>
      <c r="M67" s="42" t="str">
        <f>IF(COUNTIF(TAUXTVA1:TAUXTVA4,I67)=0,"ATTENTION : Ce taux de TVA n'est pas supporté par le récapitulatif du lot.",IF(ISBLANK(I67),"ATTENTION : Il manque un taux de TVA pour cet ouvrage.",""))</f>
        <v/>
      </c>
    </row>
    <row r="68" ht="13.5" thickTop="1">
      <c r="A68" s="87" t="s">
        <v>57</v>
      </c>
    </row>
    <row r="69" spans="1:13" s="102" customFormat="1" ht="12">
      <c r="A69" s="103" t="s">
        <v>82</v>
      </c>
      <c r="B69" s="104" t="s">
        <v>112</v>
      </c>
      <c r="C69" s="105" t="s">
        <v>115</v>
      </c>
      <c r="D69" s="94"/>
      <c r="E69" s="94"/>
      <c r="F69" s="96"/>
      <c r="G69" s="96">
        <f>IF(COUNTIF(K66:K68,FALSE)=COUNTIF(A66:A68,"9"),SUMIF(A66:A68,"9",G66:G68),SUMIF(K66:K68,TRUE,G66:G68))</f>
        <v>0</v>
      </c>
      <c r="H69" s="23" t="str">
        <f>IF(AND(COUNTIF(A66:A68,"9")&gt;0,COUNTIF(K66:K68,FALSE)=COUNTIF(A66:A68,"9")),"Non totalisé","")</f>
        <v/>
      </c>
      <c r="I69" s="98"/>
      <c r="J69" s="99"/>
      <c r="K69" s="94"/>
      <c r="L69" s="100"/>
      <c r="M69" s="101"/>
    </row>
    <row r="70" spans="1:13" s="102" customFormat="1" ht="12">
      <c r="A70" s="93"/>
      <c r="B70" s="94"/>
      <c r="C70" s="95"/>
      <c r="D70" s="94"/>
      <c r="E70" s="94"/>
      <c r="F70" s="96"/>
      <c r="G70" s="96"/>
      <c r="H70" s="97"/>
      <c r="I70" s="98"/>
      <c r="J70" s="99"/>
      <c r="K70" s="94"/>
      <c r="L70" s="100"/>
      <c r="M70" s="101"/>
    </row>
    <row r="71" spans="1:13" s="102" customFormat="1" ht="12.75" thickBot="1">
      <c r="A71" s="103" t="s">
        <v>70</v>
      </c>
      <c r="B71" s="104" t="s">
        <v>116</v>
      </c>
      <c r="C71" s="105" t="s">
        <v>117</v>
      </c>
      <c r="D71" s="94"/>
      <c r="E71" s="94"/>
      <c r="F71" s="96"/>
      <c r="G71" s="96"/>
      <c r="H71" s="97"/>
      <c r="I71" s="98"/>
      <c r="J71" s="99"/>
      <c r="K71" s="94"/>
      <c r="L71" s="100"/>
      <c r="M71" s="101"/>
    </row>
    <row r="72" spans="1:13" ht="14.25" thickBot="1" thickTop="1">
      <c r="A72" s="87" t="s">
        <v>53</v>
      </c>
      <c r="B72" s="88" t="s">
        <v>118</v>
      </c>
      <c r="C72" s="89" t="s">
        <v>43</v>
      </c>
      <c r="D72" s="88" t="s">
        <v>75</v>
      </c>
      <c r="E72" s="90">
        <v>2</v>
      </c>
      <c r="F72" s="91"/>
      <c r="G72" s="91" t="str">
        <f>IF(ISBLANK(F72),"",ROUND(E72*ROUND(F72,2),2))</f>
        <v/>
      </c>
      <c r="H72" s="92" t="s">
        <v>56</v>
      </c>
      <c r="I72" s="41">
        <v>0.2</v>
      </c>
      <c r="J72" s="48" t="b">
        <f>IF(AND(COUNTIF(TAUXTVA1:TAUXTVA4,I72)=0,I72&lt;&gt;0),FALSE,IF(ISBLANK(I72),FALSE,TRUE))</f>
        <v>1</v>
      </c>
      <c r="K72" s="49" t="b">
        <f>IF(AND(A72="9",H72&lt;&gt;"Non totalisé"),TRUE,FALSE)</f>
        <v>1</v>
      </c>
      <c r="L72" s="47">
        <f>IF(AND(K72=TRUE,J72=TRUE),I72,"")</f>
        <v>0.2</v>
      </c>
      <c r="M72" s="42" t="str">
        <f>IF(COUNTIF(TAUXTVA1:TAUXTVA4,I72)=0,"ATTENTION : Ce taux de TVA n'est pas supporté par le récapitulatif du lot.",IF(ISBLANK(I72),"ATTENTION : Il manque un taux de TVA pour cet ouvrage.",""))</f>
        <v/>
      </c>
    </row>
    <row r="73" ht="13.5" thickTop="1">
      <c r="A73" s="87" t="s">
        <v>57</v>
      </c>
    </row>
    <row r="74" spans="1:13" s="102" customFormat="1" ht="12">
      <c r="A74" s="103" t="s">
        <v>82</v>
      </c>
      <c r="B74" s="104" t="s">
        <v>116</v>
      </c>
      <c r="C74" s="105" t="s">
        <v>119</v>
      </c>
      <c r="D74" s="94"/>
      <c r="E74" s="94"/>
      <c r="F74" s="96"/>
      <c r="G74" s="96">
        <f>IF(COUNTIF(K71:K73,FALSE)=COUNTIF(A71:A73,"9"),SUMIF(A71:A73,"9",G71:G73),SUMIF(K71:K73,TRUE,G71:G73))</f>
        <v>0</v>
      </c>
      <c r="H74" s="23" t="str">
        <f>IF(AND(COUNTIF(A71:A73,"9")&gt;0,COUNTIF(K71:K73,FALSE)=COUNTIF(A71:A73,"9")),"Non totalisé","")</f>
        <v/>
      </c>
      <c r="I74" s="98"/>
      <c r="J74" s="99"/>
      <c r="K74" s="94"/>
      <c r="L74" s="100"/>
      <c r="M74" s="101"/>
    </row>
    <row r="75" spans="1:13" s="102" customFormat="1" ht="12">
      <c r="A75" s="93"/>
      <c r="B75" s="94"/>
      <c r="C75" s="95"/>
      <c r="D75" s="94"/>
      <c r="E75" s="94"/>
      <c r="F75" s="96"/>
      <c r="G75" s="96"/>
      <c r="H75" s="97"/>
      <c r="I75" s="98"/>
      <c r="J75" s="99"/>
      <c r="K75" s="94"/>
      <c r="L75" s="100"/>
      <c r="M75" s="101"/>
    </row>
    <row r="76" spans="1:13" s="51" customFormat="1" ht="12.75">
      <c r="A76" s="84" t="s">
        <v>58</v>
      </c>
      <c r="B76" s="85" t="s">
        <v>97</v>
      </c>
      <c r="C76" s="86" t="s">
        <v>120</v>
      </c>
      <c r="D76" s="77"/>
      <c r="E76" s="77"/>
      <c r="F76" s="79"/>
      <c r="G76" s="79">
        <f>IF(COUNTIF(K50:K75,FALSE)=COUNTIF(A50:A75,"9"),SUMIF(A50:A75,"9",G50:G75),SUMIF(K50:K75,TRUE,G50:G75))</f>
        <v>0</v>
      </c>
      <c r="H76" s="23" t="str">
        <f>IF(AND(COUNTIF(A50:A75,"9")&gt;0,COUNTIF(K50:K75,FALSE)=COUNTIF(A50:A75,"9")),"Non totalisé","")</f>
        <v/>
      </c>
      <c r="I76" s="81"/>
      <c r="J76" s="82"/>
      <c r="K76" s="77"/>
      <c r="L76" s="83"/>
      <c r="M76" s="42"/>
    </row>
    <row r="77" spans="1:13" s="51" customFormat="1" ht="12.75">
      <c r="A77" s="76"/>
      <c r="B77" s="77"/>
      <c r="C77" s="78"/>
      <c r="D77" s="77"/>
      <c r="E77" s="77"/>
      <c r="F77" s="79"/>
      <c r="G77" s="79"/>
      <c r="H77" s="80"/>
      <c r="I77" s="81"/>
      <c r="J77" s="82"/>
      <c r="K77" s="77"/>
      <c r="L77" s="83"/>
      <c r="M77" s="42"/>
    </row>
    <row r="78" spans="1:13" s="51" customFormat="1" ht="13.5" thickBot="1">
      <c r="A78" s="84" t="s">
        <v>50</v>
      </c>
      <c r="B78" s="85" t="s">
        <v>121</v>
      </c>
      <c r="C78" s="86" t="s">
        <v>122</v>
      </c>
      <c r="D78" s="77"/>
      <c r="E78" s="77"/>
      <c r="F78" s="79"/>
      <c r="G78" s="79"/>
      <c r="H78" s="80"/>
      <c r="I78" s="81"/>
      <c r="J78" s="82"/>
      <c r="K78" s="77"/>
      <c r="L78" s="83"/>
      <c r="M78" s="42"/>
    </row>
    <row r="79" spans="1:13" ht="14.25" thickBot="1" thickTop="1">
      <c r="A79" s="87" t="s">
        <v>53</v>
      </c>
      <c r="B79" s="88" t="s">
        <v>123</v>
      </c>
      <c r="C79" s="89" t="s">
        <v>124</v>
      </c>
      <c r="D79" s="88" t="s">
        <v>75</v>
      </c>
      <c r="E79" s="90">
        <v>4</v>
      </c>
      <c r="F79" s="91"/>
      <c r="G79" s="91" t="str">
        <f>IF(ISBLANK(F79),"",ROUND(E79*ROUND(F79,2),2))</f>
        <v/>
      </c>
      <c r="H79" s="92" t="s">
        <v>56</v>
      </c>
      <c r="I79" s="41">
        <v>0.2</v>
      </c>
      <c r="J79" s="48" t="b">
        <f>IF(AND(COUNTIF(TAUXTVA1:TAUXTVA4,I79)=0,I79&lt;&gt;0),FALSE,IF(ISBLANK(I79),FALSE,TRUE))</f>
        <v>1</v>
      </c>
      <c r="K79" s="49" t="b">
        <f>IF(AND(A79="9",H79&lt;&gt;"Non totalisé"),TRUE,FALSE)</f>
        <v>1</v>
      </c>
      <c r="L79" s="47">
        <f>IF(AND(K79=TRUE,J79=TRUE),I79,"")</f>
        <v>0.2</v>
      </c>
      <c r="M79" s="42" t="str">
        <f>IF(COUNTIF(TAUXTVA1:TAUXTVA4,I79)=0,"ATTENTION : Ce taux de TVA n'est pas supporté par le récapitulatif du lot.",IF(ISBLANK(I79),"ATTENTION : Il manque un taux de TVA pour cet ouvrage.",""))</f>
        <v/>
      </c>
    </row>
    <row r="80" ht="13.5" thickTop="1">
      <c r="A80" s="87" t="s">
        <v>57</v>
      </c>
    </row>
    <row r="81" spans="1:13" s="51" customFormat="1" ht="12.75">
      <c r="A81" s="84" t="s">
        <v>58</v>
      </c>
      <c r="B81" s="85" t="s">
        <v>121</v>
      </c>
      <c r="C81" s="86" t="s">
        <v>125</v>
      </c>
      <c r="D81" s="77"/>
      <c r="E81" s="77"/>
      <c r="F81" s="79"/>
      <c r="G81" s="79">
        <f>IF(COUNTIF(K78:K80,FALSE)=COUNTIF(A78:A80,"9"),SUMIF(A78:A80,"9",G78:G80),SUMIF(K78:K80,TRUE,G78:G80))</f>
        <v>0</v>
      </c>
      <c r="H81" s="23" t="str">
        <f>IF(AND(COUNTIF(A78:A80,"9")&gt;0,COUNTIF(K78:K80,FALSE)=COUNTIF(A78:A80,"9")),"Non totalisé","")</f>
        <v/>
      </c>
      <c r="I81" s="81"/>
      <c r="J81" s="82"/>
      <c r="K81" s="77"/>
      <c r="L81" s="83"/>
      <c r="M81" s="42"/>
    </row>
    <row r="82" spans="1:13" s="51" customFormat="1" ht="12.75">
      <c r="A82" s="76"/>
      <c r="B82" s="77"/>
      <c r="C82" s="78"/>
      <c r="D82" s="77"/>
      <c r="E82" s="77"/>
      <c r="F82" s="79"/>
      <c r="G82" s="79"/>
      <c r="H82" s="80"/>
      <c r="I82" s="81"/>
      <c r="J82" s="82"/>
      <c r="K82" s="77"/>
      <c r="L82" s="83"/>
      <c r="M82" s="42"/>
    </row>
    <row r="83" spans="1:13" s="51" customFormat="1" ht="12.75">
      <c r="A83" s="84" t="s">
        <v>126</v>
      </c>
      <c r="B83" s="85" t="s">
        <v>48</v>
      </c>
      <c r="C83" s="86" t="s">
        <v>127</v>
      </c>
      <c r="D83" s="77"/>
      <c r="E83" s="77"/>
      <c r="F83" s="79"/>
      <c r="G83" s="79">
        <f>IF(COUNTIF(K7:K82,FALSE)=COUNTIF(A7:A82,"9"),SUMIF(A7:A82,"9",G7:G82),SUMIF(K7:K82,TRUE,G7:G82))</f>
        <v>0</v>
      </c>
      <c r="H83" s="23" t="str">
        <f>IF(AND(COUNTIF(A7:A82,"9")&gt;0,COUNTIF(K7:K82,FALSE)=COUNTIF(A7:A82,"9")),"Non totalisé","")</f>
        <v/>
      </c>
      <c r="I83" s="81"/>
      <c r="J83" s="82"/>
      <c r="K83" s="77"/>
      <c r="L83" s="83"/>
      <c r="M83" s="42"/>
    </row>
    <row r="84" spans="1:13" s="51" customFormat="1" ht="12.75">
      <c r="A84" s="76"/>
      <c r="B84" s="77"/>
      <c r="C84" s="78"/>
      <c r="D84" s="77"/>
      <c r="E84" s="77"/>
      <c r="F84" s="79"/>
      <c r="G84" s="79"/>
      <c r="H84" s="80"/>
      <c r="I84" s="81"/>
      <c r="J84" s="82"/>
      <c r="K84" s="77"/>
      <c r="L84" s="83"/>
      <c r="M84" s="42"/>
    </row>
    <row r="85" spans="1:13" s="51" customFormat="1" ht="12.75">
      <c r="A85" s="106" t="s">
        <v>128</v>
      </c>
      <c r="B85" s="108" t="s">
        <v>45</v>
      </c>
      <c r="C85" s="110" t="s">
        <v>129</v>
      </c>
      <c r="D85" s="114"/>
      <c r="E85" s="114"/>
      <c r="F85" s="119"/>
      <c r="G85" s="118"/>
      <c r="H85" s="123"/>
      <c r="I85" s="125"/>
      <c r="J85" s="82"/>
      <c r="K85" s="77"/>
      <c r="L85" s="83"/>
      <c r="M85" s="42"/>
    </row>
    <row r="86" spans="1:13" s="51" customFormat="1" ht="12.75">
      <c r="A86" s="76"/>
      <c r="B86" s="77"/>
      <c r="C86" s="111"/>
      <c r="D86" s="115"/>
      <c r="E86" s="115"/>
      <c r="F86" s="120"/>
      <c r="G86" s="117"/>
      <c r="H86" s="80"/>
      <c r="I86" s="81"/>
      <c r="J86" s="82"/>
      <c r="K86" s="77"/>
      <c r="L86" s="83"/>
      <c r="M86" s="42"/>
    </row>
    <row r="87" spans="1:13" s="51" customFormat="1" ht="12.75">
      <c r="A87" s="76"/>
      <c r="B87" s="77"/>
      <c r="C87" s="112" t="s">
        <v>130</v>
      </c>
      <c r="D87" s="115"/>
      <c r="E87" s="115"/>
      <c r="F87" s="120"/>
      <c r="G87" s="117">
        <f>SUMIF(K5:K84,TRUE,G5:G84)</f>
        <v>0</v>
      </c>
      <c r="H87" s="80"/>
      <c r="I87" s="81"/>
      <c r="J87" s="82"/>
      <c r="K87" s="77"/>
      <c r="L87" s="83"/>
      <c r="M87" s="42"/>
    </row>
    <row r="88" spans="1:13" s="51" customFormat="1" ht="12.75">
      <c r="A88" s="76"/>
      <c r="B88" s="77"/>
      <c r="C88" s="112" t="s">
        <v>131</v>
      </c>
      <c r="D88" s="115"/>
      <c r="E88" s="115"/>
      <c r="F88" s="120"/>
      <c r="G88" s="117">
        <f>IF(COUNTIF(J5:J84,FALSE)=0,ROUND(TAUXTVA1*SUMIF(L5:L84,TAUXTVA1,G5:G84),2)+ROUND(TAUXTVA2*SUMIF(L5:L84,TAUXTVA2,G5:G84),2)+ROUND(TAUXTVA3*SUMIF(L5:L84,TAUXTVA3,G5:G84),2)+ROUND(TAUXTVA4*SUMIF(L5:L84,TAUXTVA4,G5:G84),2),"Présence d'un taux de TVA non supporté,")</f>
        <v>0</v>
      </c>
      <c r="H88" s="80"/>
      <c r="I88" s="81"/>
      <c r="J88" s="82"/>
      <c r="K88" s="77"/>
      <c r="L88" s="83"/>
      <c r="M88" s="42"/>
    </row>
    <row r="89" spans="1:13" s="51" customFormat="1" ht="12.75">
      <c r="A89" s="107"/>
      <c r="B89" s="109"/>
      <c r="C89" s="113" t="s">
        <v>132</v>
      </c>
      <c r="D89" s="116"/>
      <c r="E89" s="116"/>
      <c r="F89" s="122"/>
      <c r="G89" s="121">
        <f>IF(COUNTIF(J6:J85,FALSE)=0,G87+G88,"calcul de la TVA impossible.")</f>
        <v>0</v>
      </c>
      <c r="H89" s="124"/>
      <c r="I89" s="126"/>
      <c r="J89" s="82"/>
      <c r="K89" s="77"/>
      <c r="L89" s="83"/>
      <c r="M89" s="42"/>
    </row>
  </sheetData>
  <sheetProtection algorithmName="SHA-512" hashValue="21oGATBjdcwKIADvzzv5K4/XSKf2RwBDlqLXdh3jGXSGGzp2GdZgL+NFaiB4LrL/8c91XfbTD59oF9wZoKOUwA==" saltValue="QS439D3L250NfwmB0G1gfA==" spinCount="100000" sheet="1" objects="1" scenarios="1"/>
  <conditionalFormatting sqref="H1:H1048576">
    <cfRule type="cellIs" priority="1" dxfId="0" operator="equal" stopIfTrue="1">
      <formula>"Totalisé"</formula>
    </cfRule>
    <cfRule type="cellIs" priority="2" dxfId="0" operator="equal" stopIfTrue="1">
      <formula>"Non totalisé"</formula>
    </cfRule>
  </conditionalFormatting>
  <printOptions/>
  <pageMargins left="0.5511811023622047" right="0.5511811023622047" top="0.5511811023622047" bottom="0.5511811023622047" header="0.2755905511811024" footer="0.35433070866141736"/>
  <pageSetup fitToHeight="32767" fitToWidth="1" horizontalDpi="600" verticalDpi="600" orientation="portrait" paperSize="9" scale="69" r:id="rId1"/>
  <headerFooter alignWithMargins="0">
    <oddFooter xml:space="preserve">&amp;R&amp;P+1/&amp;N+1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96"/>
  <sheetViews>
    <sheetView workbookViewId="0" topLeftCell="A1">
      <selection activeCell="C25" sqref="C25:F26"/>
    </sheetView>
  </sheetViews>
  <sheetFormatPr defaultColWidth="11.421875" defaultRowHeight="12.75"/>
  <cols>
    <col min="1" max="1" width="0.13671875" style="0" customWidth="1"/>
    <col min="2" max="2" width="30.421875" style="9" customWidth="1"/>
    <col min="3" max="3" width="24.140625" style="0" customWidth="1"/>
    <col min="4" max="4" width="11.7109375" style="0" customWidth="1"/>
    <col min="5" max="5" width="17.7109375" style="0" customWidth="1"/>
    <col min="6" max="6" width="23.421875" style="0" customWidth="1"/>
    <col min="7" max="7" width="13.8515625" style="0" customWidth="1"/>
  </cols>
  <sheetData>
    <row r="1" spans="2:7" ht="12.75">
      <c r="B1" s="131" t="s">
        <v>133</v>
      </c>
      <c r="C1" s="1"/>
      <c r="D1" s="1"/>
      <c r="E1" s="1"/>
      <c r="F1" s="2"/>
      <c r="G1" s="11"/>
    </row>
    <row r="2" spans="2:6" ht="9.75" customHeight="1">
      <c r="B2" s="132"/>
      <c r="C2" s="3"/>
      <c r="D2" s="3"/>
      <c r="E2" s="3"/>
      <c r="F2" s="4"/>
    </row>
    <row r="3" spans="2:6" ht="9.75" customHeight="1">
      <c r="B3" s="132"/>
      <c r="C3" s="3"/>
      <c r="D3" s="3"/>
      <c r="E3" s="3"/>
      <c r="F3" s="4"/>
    </row>
    <row r="4" spans="2:6" ht="9.75" customHeight="1">
      <c r="B4" s="132"/>
      <c r="C4" s="3"/>
      <c r="D4" s="3"/>
      <c r="E4" s="3"/>
      <c r="F4" s="4"/>
    </row>
    <row r="5" spans="2:6" ht="9.75" customHeight="1">
      <c r="B5" s="132"/>
      <c r="C5" s="3"/>
      <c r="D5" s="3"/>
      <c r="E5" s="3"/>
      <c r="F5" s="4"/>
    </row>
    <row r="6" spans="2:6" ht="12.75">
      <c r="B6" s="132"/>
      <c r="C6" s="3"/>
      <c r="D6" s="3"/>
      <c r="E6" s="3"/>
      <c r="F6" s="4"/>
    </row>
    <row r="7" spans="2:6" ht="9.75" customHeight="1">
      <c r="B7" s="132"/>
      <c r="C7" s="3"/>
      <c r="D7" s="3"/>
      <c r="E7" s="3"/>
      <c r="F7" s="4"/>
    </row>
    <row r="8" spans="2:6" ht="9.75" customHeight="1">
      <c r="B8" s="132"/>
      <c r="C8" s="3"/>
      <c r="D8" s="3"/>
      <c r="E8" s="3"/>
      <c r="F8" s="4"/>
    </row>
    <row r="9" spans="2:6" ht="9.75" customHeight="1">
      <c r="B9" s="132"/>
      <c r="C9" s="3"/>
      <c r="D9" s="3"/>
      <c r="E9" s="3"/>
      <c r="F9" s="4"/>
    </row>
    <row r="10" spans="2:6" ht="9.75" customHeight="1">
      <c r="B10" s="132"/>
      <c r="C10" s="3"/>
      <c r="D10" s="3"/>
      <c r="E10" s="3"/>
      <c r="F10" s="4"/>
    </row>
    <row r="11" spans="2:6" ht="12.75">
      <c r="B11" s="132"/>
      <c r="C11" s="3"/>
      <c r="D11" s="3"/>
      <c r="E11" s="3"/>
      <c r="F11" s="4"/>
    </row>
    <row r="12" spans="2:6" ht="9.75" customHeight="1">
      <c r="B12" s="132"/>
      <c r="C12" s="134" t="str">
        <f>IF(Paramètres!$C$5&lt;&gt;"",Paramètres!$C$5,"")</f>
        <v>MISE EN ACCESSIBILITE DE LA SALLE DU 3ème AGE ET DU CIMETIERE</v>
      </c>
      <c r="D12" s="134"/>
      <c r="E12" s="134"/>
      <c r="F12" s="135"/>
    </row>
    <row r="13" spans="2:6" ht="9.75" customHeight="1">
      <c r="B13" s="132"/>
      <c r="C13" s="134"/>
      <c r="D13" s="134"/>
      <c r="E13" s="134"/>
      <c r="F13" s="135"/>
    </row>
    <row r="14" spans="2:6" ht="9.75" customHeight="1">
      <c r="B14" s="132"/>
      <c r="C14" s="134"/>
      <c r="D14" s="134"/>
      <c r="E14" s="134"/>
      <c r="F14" s="135"/>
    </row>
    <row r="15" spans="2:6" ht="9.75" customHeight="1">
      <c r="B15" s="132"/>
      <c r="C15" s="134"/>
      <c r="D15" s="134"/>
      <c r="E15" s="134"/>
      <c r="F15" s="135"/>
    </row>
    <row r="16" spans="2:6" ht="12.75" customHeight="1">
      <c r="B16" s="132"/>
      <c r="C16" s="134"/>
      <c r="D16" s="134"/>
      <c r="E16" s="134"/>
      <c r="F16" s="135"/>
    </row>
    <row r="17" spans="2:6" ht="9.75" customHeight="1">
      <c r="B17" s="132"/>
      <c r="C17" s="3"/>
      <c r="D17" s="3"/>
      <c r="E17" s="3"/>
      <c r="F17" s="4"/>
    </row>
    <row r="18" spans="2:6" ht="9.75" customHeight="1">
      <c r="B18" s="132"/>
      <c r="C18" s="3"/>
      <c r="D18" s="3"/>
      <c r="E18" s="3"/>
      <c r="F18" s="4"/>
    </row>
    <row r="19" spans="2:6" ht="9.75" customHeight="1">
      <c r="B19" s="132"/>
      <c r="C19" s="3"/>
      <c r="D19" s="3"/>
      <c r="E19" s="3"/>
      <c r="F19" s="4"/>
    </row>
    <row r="20" spans="2:6" ht="9.75" customHeight="1">
      <c r="B20" s="132"/>
      <c r="C20" s="3"/>
      <c r="D20" s="3"/>
      <c r="E20" s="3"/>
      <c r="F20" s="4"/>
    </row>
    <row r="21" spans="2:6" ht="12.75" customHeight="1">
      <c r="B21" s="132"/>
      <c r="C21" s="136" t="str">
        <f>IF(Paramètres!$C$24&lt;&gt;"",Paramètres!$C$24,"")</f>
        <v/>
      </c>
      <c r="D21" s="136"/>
      <c r="E21" s="136"/>
      <c r="F21" s="137"/>
    </row>
    <row r="22" spans="2:6" ht="9.75" customHeight="1">
      <c r="B22" s="132"/>
      <c r="C22" s="136"/>
      <c r="D22" s="136"/>
      <c r="E22" s="136"/>
      <c r="F22" s="137"/>
    </row>
    <row r="23" spans="2:6" ht="9.75" customHeight="1">
      <c r="B23" s="132"/>
      <c r="C23" s="138" t="str">
        <f>IF(Paramètres!$C$26&lt;&gt;"",Paramètres!$C$26,"")</f>
        <v>38470 CHASSELAY</v>
      </c>
      <c r="D23" s="138"/>
      <c r="E23" s="138"/>
      <c r="F23" s="139"/>
    </row>
    <row r="24" spans="2:6" ht="9.75" customHeight="1">
      <c r="B24" s="132"/>
      <c r="C24" s="138"/>
      <c r="D24" s="138"/>
      <c r="E24" s="138"/>
      <c r="F24" s="139"/>
    </row>
    <row r="25" spans="2:6" ht="9.75" customHeight="1">
      <c r="B25" s="132"/>
      <c r="C25" s="136" t="str">
        <f>IF(Paramètres!$C$28&lt;&gt;"",Paramètres!$C$28,"")</f>
        <v/>
      </c>
      <c r="D25" s="136"/>
      <c r="E25" s="136"/>
      <c r="F25" s="137"/>
    </row>
    <row r="26" spans="2:6" ht="12.75">
      <c r="B26" s="132"/>
      <c r="C26" s="136"/>
      <c r="D26" s="136"/>
      <c r="E26" s="136"/>
      <c r="F26" s="137"/>
    </row>
    <row r="27" spans="2:6" ht="9.75" customHeight="1">
      <c r="B27" s="132"/>
      <c r="C27" s="3"/>
      <c r="D27" s="3"/>
      <c r="E27" s="3"/>
      <c r="F27" s="4"/>
    </row>
    <row r="28" spans="2:6" ht="9.75" customHeight="1">
      <c r="B28" s="132"/>
      <c r="C28" s="3"/>
      <c r="D28" s="3"/>
      <c r="E28" s="3"/>
      <c r="F28" s="4"/>
    </row>
    <row r="29" spans="2:10" ht="9.75" customHeight="1">
      <c r="B29" s="132"/>
      <c r="C29" s="3"/>
      <c r="D29" s="3"/>
      <c r="E29" s="3"/>
      <c r="F29" s="4"/>
      <c r="G29" s="5"/>
      <c r="H29" s="5"/>
      <c r="I29" s="5"/>
      <c r="J29" s="5"/>
    </row>
    <row r="30" spans="2:6" ht="9.75" customHeight="1">
      <c r="B30" s="132"/>
      <c r="C30" s="6"/>
      <c r="D30" s="6"/>
      <c r="E30" s="6"/>
      <c r="F30" s="7"/>
    </row>
    <row r="31" spans="2:6" ht="12.75">
      <c r="B31" s="132"/>
      <c r="C31" s="140" t="s">
        <v>134</v>
      </c>
      <c r="D31" s="141"/>
      <c r="E31" s="141"/>
      <c r="F31" s="142"/>
    </row>
    <row r="32" spans="2:6" ht="9.75" customHeight="1">
      <c r="B32" s="132"/>
      <c r="C32" s="141"/>
      <c r="D32" s="141"/>
      <c r="E32" s="141"/>
      <c r="F32" s="142"/>
    </row>
    <row r="33" spans="2:6" ht="9.75" customHeight="1">
      <c r="B33" s="132"/>
      <c r="C33" s="141"/>
      <c r="D33" s="141"/>
      <c r="E33" s="141"/>
      <c r="F33" s="142"/>
    </row>
    <row r="34" spans="2:6" ht="9.75" customHeight="1">
      <c r="B34" s="132"/>
      <c r="C34" s="141"/>
      <c r="D34" s="141"/>
      <c r="E34" s="141"/>
      <c r="F34" s="142"/>
    </row>
    <row r="35" spans="2:6" ht="9.75" customHeight="1">
      <c r="B35" s="132"/>
      <c r="C35" s="141"/>
      <c r="D35" s="141"/>
      <c r="E35" s="141"/>
      <c r="F35" s="142"/>
    </row>
    <row r="36" spans="2:6" ht="12.75">
      <c r="B36" s="132"/>
      <c r="C36" s="141"/>
      <c r="D36" s="141"/>
      <c r="E36" s="141"/>
      <c r="F36" s="142"/>
    </row>
    <row r="37" spans="2:6" ht="9.75" customHeight="1">
      <c r="B37" s="132"/>
      <c r="C37" s="141"/>
      <c r="D37" s="141"/>
      <c r="E37" s="141"/>
      <c r="F37" s="142"/>
    </row>
    <row r="38" spans="2:6" ht="9.75" customHeight="1">
      <c r="B38" s="132"/>
      <c r="C38" s="141"/>
      <c r="D38" s="141"/>
      <c r="E38" s="141"/>
      <c r="F38" s="142"/>
    </row>
    <row r="39" spans="2:6" ht="9.75" customHeight="1">
      <c r="B39" s="132"/>
      <c r="C39" s="141"/>
      <c r="D39" s="141"/>
      <c r="E39" s="141"/>
      <c r="F39" s="142"/>
    </row>
    <row r="40" spans="2:6" ht="9.75" customHeight="1">
      <c r="B40" s="132"/>
      <c r="C40" s="141"/>
      <c r="D40" s="141"/>
      <c r="E40" s="141"/>
      <c r="F40" s="142"/>
    </row>
    <row r="41" spans="2:6" ht="12.75" customHeight="1">
      <c r="B41" s="132"/>
      <c r="C41" s="141"/>
      <c r="D41" s="141"/>
      <c r="E41" s="141"/>
      <c r="F41" s="142"/>
    </row>
    <row r="42" spans="2:6" ht="9.75" customHeight="1">
      <c r="B42" s="132"/>
      <c r="C42" s="141"/>
      <c r="D42" s="141"/>
      <c r="E42" s="141"/>
      <c r="F42" s="142"/>
    </row>
    <row r="43" spans="2:6" ht="9.75" customHeight="1">
      <c r="B43" s="132"/>
      <c r="C43" s="141"/>
      <c r="D43" s="141"/>
      <c r="E43" s="141"/>
      <c r="F43" s="142"/>
    </row>
    <row r="44" spans="2:6" ht="9.75" customHeight="1">
      <c r="B44" s="132"/>
      <c r="C44" s="141"/>
      <c r="D44" s="141"/>
      <c r="E44" s="141"/>
      <c r="F44" s="142"/>
    </row>
    <row r="45" spans="2:6" ht="9.75" customHeight="1">
      <c r="B45" s="132"/>
      <c r="C45" s="141"/>
      <c r="D45" s="141"/>
      <c r="E45" s="141"/>
      <c r="F45" s="142"/>
    </row>
    <row r="46" spans="2:6" ht="12.75" customHeight="1">
      <c r="B46" s="132"/>
      <c r="C46" s="141"/>
      <c r="D46" s="141"/>
      <c r="E46" s="141"/>
      <c r="F46" s="142"/>
    </row>
    <row r="47" spans="2:6" ht="9.75" customHeight="1">
      <c r="B47" s="132"/>
      <c r="C47" s="3"/>
      <c r="D47" s="3"/>
      <c r="E47" s="3"/>
      <c r="F47" s="4"/>
    </row>
    <row r="48" spans="2:6" ht="9.75" customHeight="1">
      <c r="B48" s="132"/>
      <c r="C48" s="143" t="str">
        <f>Paramètres!$C$9&amp;""</f>
        <v>Lot n°6</v>
      </c>
      <c r="D48" s="143"/>
      <c r="E48" s="143"/>
      <c r="F48" s="144"/>
    </row>
    <row r="49" spans="2:6" ht="9.75" customHeight="1">
      <c r="B49" s="132"/>
      <c r="C49" s="143"/>
      <c r="D49" s="143"/>
      <c r="E49" s="143"/>
      <c r="F49" s="144"/>
    </row>
    <row r="50" spans="2:6" ht="9.75" customHeight="1">
      <c r="B50" s="132"/>
      <c r="C50" s="143"/>
      <c r="D50" s="143"/>
      <c r="E50" s="143"/>
      <c r="F50" s="144"/>
    </row>
    <row r="51" spans="2:6" ht="12.75" customHeight="1">
      <c r="B51" s="132"/>
      <c r="C51" s="3"/>
      <c r="D51" s="3"/>
      <c r="E51" s="3"/>
      <c r="F51" s="4"/>
    </row>
    <row r="52" spans="2:6" ht="9.75" customHeight="1">
      <c r="B52" s="132"/>
      <c r="C52" s="145" t="str">
        <f>Paramètres!$C$11&amp;""</f>
        <v>ELECTRICITE / CHAUFFAGE / VENTILATION</v>
      </c>
      <c r="D52" s="145"/>
      <c r="E52" s="145"/>
      <c r="F52" s="146"/>
    </row>
    <row r="53" spans="2:6" ht="9.75" customHeight="1">
      <c r="B53" s="132"/>
      <c r="C53" s="145"/>
      <c r="D53" s="145"/>
      <c r="E53" s="145"/>
      <c r="F53" s="146"/>
    </row>
    <row r="54" spans="2:6" ht="9.75" customHeight="1">
      <c r="B54" s="132"/>
      <c r="C54" s="145"/>
      <c r="D54" s="145"/>
      <c r="E54" s="145"/>
      <c r="F54" s="146"/>
    </row>
    <row r="55" spans="2:6" ht="9.75" customHeight="1">
      <c r="B55" s="132"/>
      <c r="C55" s="145"/>
      <c r="D55" s="145"/>
      <c r="E55" s="145"/>
      <c r="F55" s="146"/>
    </row>
    <row r="56" spans="2:6" ht="12.75">
      <c r="B56" s="132"/>
      <c r="C56" s="145"/>
      <c r="D56" s="145"/>
      <c r="E56" s="145"/>
      <c r="F56" s="146"/>
    </row>
    <row r="57" spans="2:6" ht="9.75" customHeight="1">
      <c r="B57" s="132"/>
      <c r="C57" s="3"/>
      <c r="D57" s="3"/>
      <c r="E57" s="3"/>
      <c r="F57" s="4"/>
    </row>
    <row r="58" spans="2:6" ht="9.75" customHeight="1">
      <c r="B58" s="132"/>
      <c r="C58" s="3"/>
      <c r="D58" s="3"/>
      <c r="E58" s="3"/>
      <c r="F58" s="4"/>
    </row>
    <row r="59" spans="2:6" ht="9.75" customHeight="1">
      <c r="B59" s="132"/>
      <c r="C59" s="3"/>
      <c r="D59" s="3"/>
      <c r="E59" s="3"/>
      <c r="F59" s="4"/>
    </row>
    <row r="60" spans="2:6" ht="9.75" customHeight="1">
      <c r="B60" s="132"/>
      <c r="C60" s="3"/>
      <c r="D60" s="3"/>
      <c r="E60" s="3"/>
      <c r="F60" s="4"/>
    </row>
    <row r="61" spans="2:6" ht="12.75">
      <c r="B61" s="132"/>
      <c r="C61" s="3"/>
      <c r="D61" s="3"/>
      <c r="E61" s="3"/>
      <c r="F61" s="4"/>
    </row>
    <row r="62" spans="2:6" ht="9.75" customHeight="1">
      <c r="B62" s="132"/>
      <c r="C62" s="3"/>
      <c r="D62" s="3"/>
      <c r="E62" s="3"/>
      <c r="F62" s="4"/>
    </row>
    <row r="63" spans="2:6" ht="9.75" customHeight="1">
      <c r="B63" s="132"/>
      <c r="C63" s="3"/>
      <c r="D63" s="3"/>
      <c r="E63" s="3"/>
      <c r="F63" s="4"/>
    </row>
    <row r="64" spans="2:6" ht="9.75" customHeight="1">
      <c r="B64" s="132"/>
      <c r="C64" s="3"/>
      <c r="D64" s="3"/>
      <c r="E64" s="3"/>
      <c r="F64" s="4"/>
    </row>
    <row r="65" spans="2:6" ht="9.75" customHeight="1">
      <c r="B65" s="132"/>
      <c r="C65" s="3"/>
      <c r="D65" s="6"/>
      <c r="E65" s="6"/>
      <c r="F65" s="4"/>
    </row>
    <row r="66" spans="2:6" ht="9.75" customHeight="1">
      <c r="B66" s="132"/>
      <c r="C66" s="3"/>
      <c r="D66" s="6"/>
      <c r="E66" s="6"/>
      <c r="F66" s="4"/>
    </row>
    <row r="67" spans="2:6" ht="9.75" customHeight="1">
      <c r="B67" s="132"/>
      <c r="C67" s="3"/>
      <c r="D67" s="6"/>
      <c r="E67" s="6"/>
      <c r="F67" s="4"/>
    </row>
    <row r="68" spans="2:6" ht="9.75" customHeight="1">
      <c r="B68" s="132"/>
      <c r="C68" s="3"/>
      <c r="D68" s="6"/>
      <c r="E68" s="6"/>
      <c r="F68" s="4"/>
    </row>
    <row r="69" spans="2:6" ht="9.75" customHeight="1">
      <c r="B69" s="132"/>
      <c r="C69" s="3"/>
      <c r="D69" s="6"/>
      <c r="E69" s="6"/>
      <c r="F69" s="4"/>
    </row>
    <row r="70" spans="2:6" ht="15.75" customHeight="1">
      <c r="B70" s="132"/>
      <c r="C70" s="3"/>
      <c r="D70" s="6"/>
      <c r="E70" s="6"/>
      <c r="F70" s="4"/>
    </row>
    <row r="71" spans="2:6" ht="9.75" customHeight="1">
      <c r="B71" s="132"/>
      <c r="C71" s="3"/>
      <c r="D71" s="129" t="s">
        <v>0</v>
      </c>
      <c r="E71" s="129" t="str">
        <f>IF(Paramètres!$C$7&lt;&gt;"",Paramètres!$C$7,"")</f>
        <v/>
      </c>
      <c r="F71" s="4"/>
    </row>
    <row r="72" spans="2:6" ht="9.75" customHeight="1">
      <c r="B72" s="132"/>
      <c r="C72" s="3"/>
      <c r="D72" s="129"/>
      <c r="E72" s="129"/>
      <c r="F72" s="4"/>
    </row>
    <row r="73" spans="2:6" ht="9.75" customHeight="1">
      <c r="B73" s="132"/>
      <c r="C73" s="3"/>
      <c r="D73" s="129" t="s">
        <v>1</v>
      </c>
      <c r="E73" s="130" t="str">
        <f>IF(Paramètres!$C$13&lt;&gt;"",Paramètres!$C$13,"")</f>
        <v>04/06/2019</v>
      </c>
      <c r="F73" s="4"/>
    </row>
    <row r="74" spans="2:6" ht="9.75" customHeight="1">
      <c r="B74" s="132"/>
      <c r="C74" s="3"/>
      <c r="D74" s="129"/>
      <c r="E74" s="130"/>
      <c r="F74" s="4"/>
    </row>
    <row r="75" spans="2:6" ht="9.75" customHeight="1">
      <c r="B75" s="132"/>
      <c r="C75" s="3"/>
      <c r="D75" s="129" t="s">
        <v>33</v>
      </c>
      <c r="E75" s="129" t="str">
        <f>IF(Paramètres!$C$15&lt;&gt;"",Paramètres!$C$15,"")</f>
        <v/>
      </c>
      <c r="F75" s="4"/>
    </row>
    <row r="76" spans="2:6" ht="9.75" customHeight="1">
      <c r="B76" s="132"/>
      <c r="C76" s="3"/>
      <c r="D76" s="129"/>
      <c r="E76" s="129"/>
      <c r="F76" s="4"/>
    </row>
    <row r="77" spans="2:6" ht="9.75" customHeight="1">
      <c r="B77" s="132"/>
      <c r="C77" s="3"/>
      <c r="D77" s="129" t="s">
        <v>2</v>
      </c>
      <c r="E77" s="129" t="str">
        <f>IF(Paramètres!$C$17&lt;&gt;"",Paramètres!$C$17,"")</f>
        <v/>
      </c>
      <c r="F77" s="4"/>
    </row>
    <row r="78" spans="2:6" ht="9.75" customHeight="1">
      <c r="B78" s="132"/>
      <c r="C78" s="3"/>
      <c r="D78" s="129"/>
      <c r="E78" s="129"/>
      <c r="F78" s="4"/>
    </row>
    <row r="79" spans="2:6" ht="9.75" customHeight="1">
      <c r="B79" s="132"/>
      <c r="C79" s="3"/>
      <c r="D79" s="6"/>
      <c r="E79" s="6"/>
      <c r="F79" s="4"/>
    </row>
    <row r="80" spans="2:6" ht="9.75" customHeight="1">
      <c r="B80" s="132"/>
      <c r="C80" s="3"/>
      <c r="D80" s="6"/>
      <c r="E80" s="6"/>
      <c r="F80" s="4"/>
    </row>
    <row r="81" spans="2:6" ht="9.75" customHeight="1">
      <c r="B81" s="132"/>
      <c r="C81" s="3"/>
      <c r="D81" s="6"/>
      <c r="E81" s="6"/>
      <c r="F81" s="4"/>
    </row>
    <row r="82" spans="2:6" ht="9.75" customHeight="1">
      <c r="B82" s="132"/>
      <c r="C82" s="3"/>
      <c r="D82" s="3"/>
      <c r="E82" s="3"/>
      <c r="F82" s="4"/>
    </row>
    <row r="83" spans="2:6" ht="9.75" customHeight="1">
      <c r="B83" s="132"/>
      <c r="C83" s="3"/>
      <c r="D83" s="3"/>
      <c r="E83" s="3"/>
      <c r="F83" s="4"/>
    </row>
    <row r="84" spans="2:6" ht="9.75" customHeight="1">
      <c r="B84" s="133"/>
      <c r="C84" s="8"/>
      <c r="D84" s="8"/>
      <c r="E84" s="8"/>
      <c r="F84" s="25"/>
    </row>
    <row r="696" ht="12.75">
      <c r="C696" s="10"/>
    </row>
  </sheetData>
  <sheetProtection algorithmName="SHA-512" hashValue="r+mu3zwSIXe1yXXCWOH9vqJl5BKr+jLygTmK7qUZuQ3Opb7RZ+kg4naqei+t3+gHLlCFPImG0V7hvTDl/BC5wg==" saltValue="RFP57A1gEydb+NwIEbebEw==" spinCount="100000" sheet="1" objects="1" scenarios="1"/>
  <mergeCells count="16">
    <mergeCell ref="D77:D78"/>
    <mergeCell ref="E77:E78"/>
    <mergeCell ref="B1:B84"/>
    <mergeCell ref="C12:F16"/>
    <mergeCell ref="C21:F22"/>
    <mergeCell ref="C23:F24"/>
    <mergeCell ref="C25:F26"/>
    <mergeCell ref="C31:F46"/>
    <mergeCell ref="C48:F50"/>
    <mergeCell ref="C52:F56"/>
    <mergeCell ref="D75:D76"/>
    <mergeCell ref="E75:E76"/>
    <mergeCell ref="D71:D72"/>
    <mergeCell ref="E71:E72"/>
    <mergeCell ref="D73:D74"/>
    <mergeCell ref="E73:E74"/>
  </mergeCells>
  <printOptions/>
  <pageMargins left="0.24" right="0.24" top="0.34" bottom="0.49" header="0.28" footer="0.4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0">
      <selection activeCell="B26" sqref="B26"/>
    </sheetView>
  </sheetViews>
  <sheetFormatPr defaultColWidth="11.421875" defaultRowHeight="12.75"/>
  <cols>
    <col min="1" max="1" width="11.421875" style="26" customWidth="1"/>
    <col min="2" max="2" width="35.00390625" style="28" bestFit="1" customWidth="1"/>
    <col min="3" max="3" width="11.421875" style="30" customWidth="1"/>
    <col min="4" max="10" width="11.421875" style="28" customWidth="1"/>
  </cols>
  <sheetData>
    <row r="1" spans="2:10" ht="12.75">
      <c r="B1" s="27" t="s">
        <v>22</v>
      </c>
      <c r="J1" s="36" t="s">
        <v>25</v>
      </c>
    </row>
    <row r="3" spans="1:10" ht="25.5" customHeight="1">
      <c r="A3" s="26" t="s">
        <v>11</v>
      </c>
      <c r="B3" s="28" t="s">
        <v>23</v>
      </c>
      <c r="C3" s="147" t="s">
        <v>135</v>
      </c>
      <c r="D3" s="148"/>
      <c r="E3" s="148"/>
      <c r="F3" s="148"/>
      <c r="G3" s="148"/>
      <c r="H3" s="148"/>
      <c r="I3" s="148"/>
      <c r="J3" s="149"/>
    </row>
    <row r="5" spans="1:10" ht="25.5" customHeight="1">
      <c r="A5" s="26" t="s">
        <v>14</v>
      </c>
      <c r="B5" s="28" t="s">
        <v>12</v>
      </c>
      <c r="C5" s="147" t="s">
        <v>136</v>
      </c>
      <c r="D5" s="148"/>
      <c r="E5" s="148"/>
      <c r="F5" s="148"/>
      <c r="G5" s="148"/>
      <c r="H5" s="148"/>
      <c r="I5" s="148"/>
      <c r="J5" s="149"/>
    </row>
    <row r="6" spans="3:8" ht="12.75">
      <c r="C6" s="31"/>
      <c r="D6" s="37"/>
      <c r="E6" s="37"/>
      <c r="F6" s="37"/>
      <c r="G6" s="37"/>
      <c r="H6" s="37"/>
    </row>
    <row r="7" spans="1:8" ht="12.75">
      <c r="A7" s="26" t="s">
        <v>16</v>
      </c>
      <c r="B7" s="28" t="s">
        <v>34</v>
      </c>
      <c r="C7" s="127" t="s">
        <v>43</v>
      </c>
      <c r="D7" s="37"/>
      <c r="E7" s="37"/>
      <c r="F7" s="37"/>
      <c r="G7" s="37"/>
      <c r="H7" s="37"/>
    </row>
    <row r="8" spans="3:8" ht="12.75">
      <c r="C8" s="31"/>
      <c r="D8" s="37"/>
      <c r="E8" s="37"/>
      <c r="F8" s="37"/>
      <c r="G8" s="37"/>
      <c r="H8" s="37"/>
    </row>
    <row r="9" spans="1:8" ht="12.75">
      <c r="A9" s="26" t="s">
        <v>19</v>
      </c>
      <c r="B9" s="28" t="s">
        <v>18</v>
      </c>
      <c r="C9" s="127" t="s">
        <v>45</v>
      </c>
      <c r="D9" s="37"/>
      <c r="E9" s="37"/>
      <c r="F9" s="37"/>
      <c r="G9" s="37"/>
      <c r="H9" s="37"/>
    </row>
    <row r="10" spans="3:8" ht="12.75">
      <c r="C10" s="31"/>
      <c r="D10" s="37"/>
      <c r="E10" s="37"/>
      <c r="F10" s="37"/>
      <c r="G10" s="37"/>
      <c r="H10" s="37"/>
    </row>
    <row r="11" spans="1:10" ht="25.5" customHeight="1">
      <c r="A11" s="26" t="s">
        <v>20</v>
      </c>
      <c r="B11" s="28" t="s">
        <v>15</v>
      </c>
      <c r="C11" s="147" t="s">
        <v>46</v>
      </c>
      <c r="D11" s="148"/>
      <c r="E11" s="148"/>
      <c r="F11" s="148"/>
      <c r="G11" s="148"/>
      <c r="H11" s="148"/>
      <c r="I11" s="148"/>
      <c r="J11" s="149"/>
    </row>
    <row r="12" spans="3:8" ht="12.75">
      <c r="C12" s="31"/>
      <c r="D12" s="37"/>
      <c r="E12" s="37"/>
      <c r="F12" s="37"/>
      <c r="G12" s="37"/>
      <c r="H12" s="37"/>
    </row>
    <row r="13" spans="1:8" ht="12.75">
      <c r="A13" s="26" t="s">
        <v>24</v>
      </c>
      <c r="B13" s="28" t="s">
        <v>17</v>
      </c>
      <c r="C13" s="128" t="s">
        <v>137</v>
      </c>
      <c r="D13" s="37"/>
      <c r="E13" s="37"/>
      <c r="F13" s="37"/>
      <c r="G13" s="37"/>
      <c r="H13" s="37"/>
    </row>
    <row r="14" spans="3:8" ht="12.75">
      <c r="C14" s="31"/>
      <c r="D14" s="37"/>
      <c r="E14" s="37"/>
      <c r="F14" s="37"/>
      <c r="G14" s="37"/>
      <c r="H14" s="37"/>
    </row>
    <row r="15" spans="1:8" ht="12.75">
      <c r="A15" s="26" t="s">
        <v>36</v>
      </c>
      <c r="B15" s="28" t="s">
        <v>38</v>
      </c>
      <c r="C15" s="127" t="s">
        <v>43</v>
      </c>
      <c r="D15" s="37"/>
      <c r="E15" s="37"/>
      <c r="F15" s="37"/>
      <c r="G15" s="37"/>
      <c r="H15" s="37"/>
    </row>
    <row r="16" spans="3:8" ht="12.75">
      <c r="C16" s="31"/>
      <c r="D16" s="37"/>
      <c r="E16" s="37"/>
      <c r="F16" s="37"/>
      <c r="G16" s="37"/>
      <c r="H16" s="37"/>
    </row>
    <row r="17" spans="1:8" ht="12.75">
      <c r="A17" s="26" t="s">
        <v>37</v>
      </c>
      <c r="B17" s="28" t="s">
        <v>39</v>
      </c>
      <c r="C17" s="127" t="s">
        <v>43</v>
      </c>
      <c r="D17" s="37"/>
      <c r="E17" s="37"/>
      <c r="F17" s="37"/>
      <c r="G17" s="37"/>
      <c r="H17" s="37"/>
    </row>
    <row r="18" spans="3:8" ht="12.75">
      <c r="C18" s="31"/>
      <c r="D18" s="37"/>
      <c r="E18" s="37"/>
      <c r="F18" s="37"/>
      <c r="G18" s="37"/>
      <c r="H18" s="37"/>
    </row>
    <row r="19" spans="1:5" ht="12.75">
      <c r="A19" s="26" t="s">
        <v>35</v>
      </c>
      <c r="B19" s="28" t="s">
        <v>13</v>
      </c>
      <c r="C19" s="32">
        <v>0.196</v>
      </c>
      <c r="E19" s="28" t="s">
        <v>10</v>
      </c>
    </row>
    <row r="20" spans="3:5" ht="12.75">
      <c r="C20" s="33">
        <v>0.055</v>
      </c>
      <c r="E20" s="29" t="s">
        <v>21</v>
      </c>
    </row>
    <row r="21" spans="3:5" ht="12.75">
      <c r="C21" s="34">
        <v>0.2</v>
      </c>
      <c r="E21" s="29" t="s">
        <v>26</v>
      </c>
    </row>
    <row r="22" spans="3:5" ht="12.75">
      <c r="C22" s="35">
        <v>0</v>
      </c>
      <c r="E22" s="29" t="s">
        <v>27</v>
      </c>
    </row>
    <row r="24" spans="1:10" ht="12.75">
      <c r="A24" s="26">
        <v>10</v>
      </c>
      <c r="B24" s="28" t="s">
        <v>40</v>
      </c>
      <c r="C24" s="147" t="s">
        <v>43</v>
      </c>
      <c r="D24" s="148"/>
      <c r="E24" s="148"/>
      <c r="F24" s="148"/>
      <c r="G24" s="148"/>
      <c r="H24" s="148"/>
      <c r="I24" s="148"/>
      <c r="J24" s="149"/>
    </row>
    <row r="26" spans="1:3" ht="12.75">
      <c r="A26" s="26">
        <v>11</v>
      </c>
      <c r="B26" s="28" t="s">
        <v>41</v>
      </c>
      <c r="C26" s="128" t="s">
        <v>138</v>
      </c>
    </row>
    <row r="28" spans="1:10" ht="12.75">
      <c r="A28" s="26">
        <v>12</v>
      </c>
      <c r="B28" s="28" t="s">
        <v>42</v>
      </c>
      <c r="C28" s="147" t="s">
        <v>43</v>
      </c>
      <c r="D28" s="148"/>
      <c r="E28" s="148"/>
      <c r="F28" s="148"/>
      <c r="G28" s="148"/>
      <c r="H28" s="148"/>
      <c r="I28" s="148"/>
      <c r="J28" s="149"/>
    </row>
  </sheetData>
  <sheetProtection algorithmName="SHA-512" hashValue="RcZVT5oKqOK/kA/D9l9scj9ekr+YU3cEX4H71kj5DkhzZ1PSPr8IGnMNQ1EexF2qsV0Sh5T1qbGZmOgx/nP2zw==" saltValue="Jx5kcmw1dDc8WRCyiL/gOg==" spinCount="100000" sheet="1" objects="1" scenarios="1"/>
  <mergeCells count="5">
    <mergeCell ref="C28:J28"/>
    <mergeCell ref="C5:J5"/>
    <mergeCell ref="C3:J3"/>
    <mergeCell ref="C11:J11"/>
    <mergeCell ref="C24:J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SBINNEN</dc:creator>
  <cp:keywords/>
  <dc:description/>
  <cp:lastModifiedBy>Utilisateur</cp:lastModifiedBy>
  <cp:lastPrinted>2006-03-31T14:34:19Z</cp:lastPrinted>
  <dcterms:created xsi:type="dcterms:W3CDTF">2005-02-10T10:20:05Z</dcterms:created>
  <dcterms:modified xsi:type="dcterms:W3CDTF">2019-06-05T09:18:23Z</dcterms:modified>
  <cp:category/>
  <cp:version/>
  <cp:contentType/>
  <cp:contentStatus/>
</cp:coreProperties>
</file>